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Volumes/JEF/AFE/Classement 2025/"/>
    </mc:Choice>
  </mc:AlternateContent>
  <xr:revisionPtr revIDLastSave="0" documentId="13_ncr:1_{74723F6B-9946-2541-BEE0-B6A512C6AFE2}" xr6:coauthVersionLast="47" xr6:coauthVersionMax="47" xr10:uidLastSave="{00000000-0000-0000-0000-000000000000}"/>
  <bookViews>
    <workbookView xWindow="160" yWindow="660" windowWidth="44480" windowHeight="22880" tabRatio="500" xr2:uid="{00000000-000D-0000-FFFF-FFFF00000000}"/>
  </bookViews>
  <sheets>
    <sheet name="Classement 2025" sheetId="1" r:id="rId1"/>
    <sheet name="Plobsheim" sheetId="16" r:id="rId2"/>
    <sheet name="Torbole" sheetId="15" r:id="rId3"/>
    <sheet name="inter printemps" sheetId="14" r:id="rId4"/>
    <sheet name="France Cannes" sheetId="13" r:id="rId5"/>
    <sheet name="Inter automne" sheetId="12" r:id="rId6"/>
    <sheet name="Espagne Bel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29" i="1" l="1"/>
  <c r="C21" i="3"/>
  <c r="C22" i="3"/>
  <c r="C20" i="3"/>
  <c r="V116" i="1"/>
  <c r="V80" i="1"/>
  <c r="V74" i="1"/>
  <c r="V90" i="1"/>
  <c r="V75" i="1"/>
  <c r="V35" i="1"/>
  <c r="V20" i="1"/>
  <c r="V17" i="1"/>
  <c r="V10" i="1"/>
  <c r="V9" i="1"/>
  <c r="V5" i="1"/>
  <c r="V4" i="1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26" i="14"/>
  <c r="V53" i="1"/>
  <c r="V50" i="1"/>
  <c r="V67" i="1"/>
  <c r="V23" i="1"/>
  <c r="V7" i="1"/>
  <c r="V117" i="1"/>
  <c r="E27" i="14"/>
  <c r="E28" i="14"/>
  <c r="E29" i="14"/>
  <c r="E30" i="14"/>
  <c r="E31" i="14"/>
  <c r="E32" i="14"/>
  <c r="E33" i="14"/>
  <c r="E34" i="14"/>
  <c r="E35" i="14"/>
  <c r="E36" i="14"/>
  <c r="E37" i="14"/>
  <c r="E38" i="14"/>
  <c r="E26" i="14"/>
  <c r="V106" i="1"/>
  <c r="V92" i="1"/>
  <c r="V62" i="1"/>
  <c r="V44" i="1"/>
  <c r="V12" i="1"/>
  <c r="V8" i="1"/>
  <c r="V24" i="1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19" i="14"/>
  <c r="V88" i="1"/>
  <c r="V43" i="1"/>
  <c r="V114" i="1"/>
  <c r="V81" i="1"/>
  <c r="K3" i="14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2" i="14"/>
  <c r="V119" i="1"/>
  <c r="V84" i="1"/>
  <c r="V70" i="1"/>
  <c r="V37" i="1"/>
  <c r="V36" i="1"/>
  <c r="V18" i="1"/>
  <c r="V27" i="1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2" i="16"/>
  <c r="V6" i="1"/>
  <c r="V19" i="1"/>
  <c r="B3" i="15"/>
  <c r="B4" i="15"/>
  <c r="B5" i="15"/>
  <c r="B6" i="15"/>
  <c r="B7" i="15"/>
  <c r="B8" i="15"/>
  <c r="B9" i="15"/>
  <c r="B2" i="15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" i="14"/>
  <c r="V121" i="1"/>
  <c r="V110" i="1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2" i="14"/>
  <c r="V122" i="1"/>
  <c r="V113" i="1"/>
  <c r="V64" i="1"/>
  <c r="V86" i="1"/>
  <c r="V91" i="1"/>
  <c r="V83" i="1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2" i="13"/>
  <c r="V96" i="1"/>
  <c r="V111" i="1"/>
  <c r="V267" i="1"/>
  <c r="V105" i="1"/>
  <c r="E19" i="12" l="1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18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2" i="12"/>
  <c r="B18" i="12" l="1"/>
  <c r="B19" i="12"/>
  <c r="B20" i="12"/>
  <c r="B21" i="12"/>
  <c r="B22" i="12"/>
  <c r="B23" i="12"/>
  <c r="B24" i="12"/>
  <c r="B25" i="12"/>
  <c r="B26" i="12"/>
  <c r="B27" i="12"/>
  <c r="B28" i="12"/>
  <c r="B29" i="12"/>
  <c r="B30" i="12"/>
  <c r="B17" i="12"/>
  <c r="J4" i="3" l="1"/>
  <c r="J7" i="3"/>
  <c r="J6" i="3"/>
  <c r="J8" i="3"/>
  <c r="J9" i="3"/>
  <c r="J5" i="3"/>
  <c r="V120" i="1" l="1"/>
  <c r="V95" i="1"/>
  <c r="B3" i="12"/>
  <c r="B4" i="12"/>
  <c r="B5" i="12"/>
  <c r="B6" i="12"/>
  <c r="B7" i="12"/>
  <c r="B8" i="12"/>
  <c r="B9" i="12"/>
  <c r="B10" i="12"/>
  <c r="B11" i="12"/>
  <c r="B12" i="12"/>
  <c r="B13" i="12"/>
  <c r="B14" i="12"/>
  <c r="B2" i="12"/>
  <c r="V150" i="1" l="1"/>
  <c r="V170" i="1"/>
  <c r="V14" i="1"/>
  <c r="V66" i="1"/>
  <c r="V253" i="1"/>
  <c r="V39" i="1"/>
  <c r="V171" i="1"/>
  <c r="V59" i="1"/>
  <c r="V190" i="1"/>
  <c r="V42" i="1"/>
  <c r="V25" i="1"/>
  <c r="V269" i="1"/>
  <c r="V60" i="1"/>
  <c r="V163" i="1"/>
  <c r="V52" i="1"/>
  <c r="V49" i="1"/>
  <c r="V227" i="1"/>
  <c r="V63" i="1"/>
  <c r="V266" i="1"/>
  <c r="V291" i="1"/>
  <c r="V112" i="1"/>
  <c r="V152" i="1"/>
  <c r="V167" i="1"/>
  <c r="V34" i="1"/>
  <c r="V89" i="1"/>
  <c r="V186" i="1"/>
  <c r="V232" i="1"/>
  <c r="V285" i="1"/>
  <c r="V289" i="1"/>
  <c r="V137" i="1"/>
  <c r="V174" i="1"/>
  <c r="V185" i="1"/>
  <c r="V193" i="1"/>
  <c r="V234" i="1"/>
  <c r="V108" i="1"/>
  <c r="V265" i="1"/>
  <c r="V277" i="1"/>
  <c r="V290" i="1"/>
  <c r="V129" i="1"/>
  <c r="V139" i="1"/>
  <c r="V147" i="1"/>
  <c r="V149" i="1"/>
  <c r="V155" i="1"/>
  <c r="V69" i="1"/>
  <c r="V168" i="1"/>
  <c r="V46" i="1"/>
  <c r="V189" i="1"/>
  <c r="V197" i="1"/>
  <c r="V199" i="1"/>
  <c r="V202" i="1"/>
  <c r="V204" i="1"/>
  <c r="V210" i="1"/>
  <c r="V217" i="1"/>
  <c r="V223" i="1"/>
  <c r="V228" i="1"/>
  <c r="V248" i="1"/>
  <c r="V97" i="1"/>
  <c r="V21" i="1"/>
  <c r="V72" i="1"/>
  <c r="V128" i="1"/>
  <c r="V153" i="1"/>
  <c r="V156" i="1"/>
  <c r="V175" i="1"/>
  <c r="V177" i="1"/>
  <c r="V187" i="1"/>
  <c r="V205" i="1"/>
  <c r="V212" i="1"/>
  <c r="V33" i="1"/>
  <c r="V236" i="1"/>
  <c r="V16" i="1"/>
  <c r="V133" i="1"/>
  <c r="V148" i="1"/>
  <c r="V160" i="1"/>
  <c r="V162" i="1"/>
  <c r="V164" i="1"/>
  <c r="V179" i="1"/>
  <c r="V181" i="1"/>
  <c r="V209" i="1"/>
  <c r="V250" i="1"/>
  <c r="V256" i="1"/>
  <c r="V138" i="1"/>
  <c r="V178" i="1"/>
  <c r="V184" i="1"/>
  <c r="V200" i="1"/>
  <c r="V203" i="1"/>
  <c r="V220" i="1"/>
  <c r="V237" i="1"/>
  <c r="V247" i="1"/>
  <c r="V249" i="1"/>
  <c r="V48" i="1"/>
  <c r="V281" i="1"/>
  <c r="V287" i="1"/>
  <c r="V172" i="1"/>
  <c r="V173" i="1"/>
  <c r="V206" i="1"/>
  <c r="V238" i="1"/>
  <c r="V73" i="1"/>
  <c r="V243" i="1"/>
  <c r="V257" i="1"/>
  <c r="V261" i="1"/>
  <c r="V262" i="1"/>
  <c r="V274" i="1"/>
  <c r="V131" i="1"/>
  <c r="V240" i="1"/>
  <c r="V273" i="1"/>
  <c r="V276" i="1"/>
  <c r="V135" i="1"/>
  <c r="V196" i="1"/>
  <c r="V201" i="1"/>
  <c r="V207" i="1"/>
  <c r="V221" i="1"/>
  <c r="V222" i="1"/>
  <c r="V241" i="1"/>
  <c r="V195" i="1"/>
  <c r="V208" i="1"/>
  <c r="V279" i="1"/>
  <c r="V215" i="1"/>
  <c r="V260" i="1"/>
  <c r="V272" i="1"/>
  <c r="V159" i="1"/>
  <c r="V231" i="1"/>
  <c r="V254" i="1"/>
  <c r="V283" i="1"/>
  <c r="V288" i="1"/>
  <c r="V134" i="1"/>
  <c r="V169" i="1"/>
  <c r="V229" i="1"/>
  <c r="V278" i="1"/>
  <c r="V38" i="1"/>
  <c r="V218" i="1"/>
  <c r="V233" i="1"/>
  <c r="V87" i="1"/>
  <c r="V286" i="1"/>
  <c r="V142" i="1"/>
  <c r="V145" i="1"/>
  <c r="V54" i="1"/>
  <c r="V188" i="1"/>
  <c r="V235" i="1"/>
  <c r="V51" i="1"/>
  <c r="V176" i="1"/>
  <c r="V76" i="1"/>
  <c r="V143" i="1"/>
  <c r="V158" i="1"/>
  <c r="V127" i="1"/>
  <c r="V255" i="1"/>
  <c r="V280" i="1"/>
  <c r="V32" i="1"/>
  <c r="V225" i="1"/>
  <c r="V166" i="1"/>
  <c r="V226" i="1"/>
  <c r="V22" i="1"/>
  <c r="V45" i="1"/>
  <c r="V183" i="1"/>
  <c r="V11" i="1"/>
  <c r="V245" i="1"/>
  <c r="V194" i="1"/>
  <c r="V264" i="1"/>
  <c r="V140" i="1"/>
  <c r="V65" i="1"/>
  <c r="V102" i="1"/>
  <c r="V252" i="1"/>
  <c r="V85" i="1"/>
  <c r="V93" i="1"/>
  <c r="V213" i="1"/>
  <c r="V126" i="1"/>
  <c r="V146" i="1"/>
  <c r="V125" i="1"/>
  <c r="V100" i="1"/>
  <c r="V191" i="1"/>
  <c r="V57" i="1"/>
  <c r="V246" i="1"/>
  <c r="V284" i="1"/>
  <c r="V68" i="1"/>
  <c r="V31" i="1"/>
  <c r="V71" i="1"/>
  <c r="V259" i="1"/>
  <c r="V26" i="1"/>
  <c r="V282" i="1"/>
  <c r="V101" i="1"/>
  <c r="V151" i="1"/>
  <c r="V242" i="1"/>
  <c r="V154" i="1"/>
  <c r="V182" i="1"/>
  <c r="V41" i="1"/>
  <c r="V192" i="1"/>
  <c r="V230" i="1"/>
  <c r="V115" i="1"/>
  <c r="V61" i="1"/>
  <c r="V268" i="1"/>
  <c r="V55" i="1"/>
  <c r="V211" i="1"/>
  <c r="V124" i="1"/>
  <c r="V180" i="1"/>
  <c r="V198" i="1"/>
  <c r="V219" i="1"/>
  <c r="V244" i="1"/>
  <c r="V13" i="1"/>
  <c r="V82" i="1"/>
  <c r="V251" i="1"/>
  <c r="V77" i="1"/>
  <c r="V58" i="1"/>
  <c r="V216" i="1"/>
  <c r="V79" i="1"/>
  <c r="V239" i="1"/>
  <c r="V271" i="1"/>
  <c r="V40" i="1"/>
  <c r="V136" i="1"/>
  <c r="V78" i="1"/>
  <c r="V56" i="1"/>
  <c r="V107" i="1"/>
  <c r="V28" i="1"/>
  <c r="V214" i="1"/>
  <c r="V30" i="1"/>
  <c r="V109" i="1"/>
  <c r="V141" i="1"/>
  <c r="V94" i="1"/>
  <c r="V275" i="1"/>
  <c r="V47" i="1"/>
  <c r="V165" i="1"/>
  <c r="V98" i="1"/>
  <c r="V15" i="1"/>
  <c r="V161" i="1"/>
  <c r="V103" i="1"/>
  <c r="V123" i="1"/>
  <c r="V258" i="1"/>
  <c r="V157" i="1"/>
  <c r="V130" i="1"/>
  <c r="V104" i="1"/>
  <c r="V224" i="1"/>
  <c r="V118" i="1"/>
  <c r="V132" i="1"/>
  <c r="V144" i="1"/>
  <c r="V263" i="1"/>
  <c r="V270" i="1"/>
  <c r="V99" i="1"/>
  <c r="J16" i="3" l="1"/>
</calcChain>
</file>

<file path=xl/sharedStrings.xml><?xml version="1.0" encoding="utf-8"?>
<sst xmlns="http://schemas.openxmlformats.org/spreadsheetml/2006/main" count="1353" uniqueCount="684">
  <si>
    <t>Candidat Monde</t>
  </si>
  <si>
    <t>Candidat Jeune</t>
  </si>
  <si>
    <t>Selection Monde</t>
  </si>
  <si>
    <t>Selection Jeune</t>
  </si>
  <si>
    <t>Année</t>
  </si>
  <si>
    <t>Catégorie</t>
  </si>
  <si>
    <t>Belgique</t>
  </si>
  <si>
    <t>Total</t>
  </si>
  <si>
    <t xml:space="preserve"> MERCIPINETTI PASCAL</t>
  </si>
  <si>
    <t>M</t>
  </si>
  <si>
    <t xml:space="preserve"> RICHARD CYRIL </t>
  </si>
  <si>
    <t xml:space="preserve"> CV ARCACHON </t>
  </si>
  <si>
    <t xml:space="preserve"> M </t>
  </si>
  <si>
    <t xml:space="preserve"> LEDOUX ARNAUD</t>
  </si>
  <si>
    <t xml:space="preserve"> JUIN FRANCK</t>
  </si>
  <si>
    <t xml:space="preserve"> GUILLAUMIN JEAN FRANCOIS </t>
  </si>
  <si>
    <t xml:space="preserve"> CN PAYS DROUAIS </t>
  </si>
  <si>
    <t xml:space="preserve"> ALLILAIRE JEAN PHILIPPE</t>
  </si>
  <si>
    <t xml:space="preserve"> BARRE DIMITRI</t>
  </si>
  <si>
    <t xml:space="preserve"> LA ROCHELLE NAUTIQUE</t>
  </si>
  <si>
    <t>F</t>
  </si>
  <si>
    <t xml:space="preserve"> GELINEAU BERTRAND</t>
  </si>
  <si>
    <t xml:space="preserve"> YC LE PECQ</t>
  </si>
  <si>
    <t xml:space="preserve"> FOSSE GUILHEM</t>
  </si>
  <si>
    <t xml:space="preserve"> RAGEUL SABINE</t>
  </si>
  <si>
    <t xml:space="preserve"> CN BISCARROSSE OLYM </t>
  </si>
  <si>
    <t xml:space="preserve"> DEVOS DANIEL</t>
  </si>
  <si>
    <t xml:space="preserve"> S N P H</t>
  </si>
  <si>
    <t xml:space="preserve"> FREBAULT JEAN JACQUES </t>
  </si>
  <si>
    <t xml:space="preserve"> DE PANNEMAECKER SIMON</t>
  </si>
  <si>
    <t xml:space="preserve"> CN CLAOUEY</t>
  </si>
  <si>
    <t xml:space="preserve"> DE KERGARIOU ALICE</t>
  </si>
  <si>
    <t xml:space="preserve"> PARIS FRANCOIS</t>
  </si>
  <si>
    <t xml:space="preserve"> YC ROUEN 76</t>
  </si>
  <si>
    <t xml:space="preserve"> LACHAMBRE LUBIN</t>
  </si>
  <si>
    <t xml:space="preserve"> GRAND RAPHAEL</t>
  </si>
  <si>
    <t xml:space="preserve"> WATTS PAULINE</t>
  </si>
  <si>
    <t xml:space="preserve"> LE GUELLEC YVES </t>
  </si>
  <si>
    <t xml:space="preserve"> S N P H </t>
  </si>
  <si>
    <t xml:space="preserve"> DE PANNEMAECKER BENOIT</t>
  </si>
  <si>
    <t xml:space="preserve"> HOLLIER CEDRIC</t>
  </si>
  <si>
    <t xml:space="preserve"> CN CLAOUEY </t>
  </si>
  <si>
    <t xml:space="preserve"> CHAUDOY RENE </t>
  </si>
  <si>
    <t xml:space="preserve"> RISTORD DENIS </t>
  </si>
  <si>
    <t xml:space="preserve"> MOISSON XAVIER</t>
  </si>
  <si>
    <t xml:space="preserve"> ASPTT LA ROCHELLE</t>
  </si>
  <si>
    <t xml:space="preserve"> MORET GOEMAN LOUISE</t>
  </si>
  <si>
    <t xml:space="preserve"> MARCQ PATRICE </t>
  </si>
  <si>
    <t xml:space="preserve"> CV SANGUINET</t>
  </si>
  <si>
    <t xml:space="preserve"> BELLEDENT LARRIERE LU</t>
  </si>
  <si>
    <t xml:space="preserve"> YACHT CLUB BASQUE</t>
  </si>
  <si>
    <t xml:space="preserve"> DEBOUZY ROSE</t>
  </si>
  <si>
    <t xml:space="preserve"> PATAT GERALDINE</t>
  </si>
  <si>
    <t xml:space="preserve"> GRAND EMILIEN</t>
  </si>
  <si>
    <t xml:space="preserve"> FOSSE PHILEAS</t>
  </si>
  <si>
    <t xml:space="preserve"> MARCQ VINCENT</t>
  </si>
  <si>
    <t xml:space="preserve"> SADOC CHRISTIAN</t>
  </si>
  <si>
    <t xml:space="preserve"> DARROUX PERRINE </t>
  </si>
  <si>
    <t xml:space="preserve"> F </t>
  </si>
  <si>
    <t xml:space="preserve"> PHAM VINCENT </t>
  </si>
  <si>
    <t xml:space="preserve"> SR TERENEZ</t>
  </si>
  <si>
    <t xml:space="preserve"> SOINARD THOMAS</t>
  </si>
  <si>
    <t xml:space="preserve"> AUBARD FREDERIQUE </t>
  </si>
  <si>
    <t xml:space="preserve"> CV Joue les Tours</t>
  </si>
  <si>
    <t xml:space="preserve"> CV LA FLECHE</t>
  </si>
  <si>
    <t xml:space="preserve"> JEBAVA Jonathan</t>
  </si>
  <si>
    <t xml:space="preserve"> CS MONTERELAIS</t>
  </si>
  <si>
    <t xml:space="preserve"> REGHEM Vincent</t>
  </si>
  <si>
    <t xml:space="preserve"> CERFEUILLET FABRICE</t>
  </si>
  <si>
    <t xml:space="preserve"> HEDOUIN Lise</t>
  </si>
  <si>
    <t xml:space="preserve"> GRASSI FRANCK </t>
  </si>
  <si>
    <t xml:space="preserve"> LABBEY ALICE</t>
  </si>
  <si>
    <t xml:space="preserve"> GRASSI LEO</t>
  </si>
  <si>
    <t xml:space="preserve"> PREVOTEAU DU CLARY Emmanuel</t>
  </si>
  <si>
    <t xml:space="preserve"> CV BOUCLES SEINE </t>
  </si>
  <si>
    <t xml:space="preserve"> ACHARD CLEMENT</t>
  </si>
  <si>
    <t xml:space="preserve"> CN CROISETTE</t>
  </si>
  <si>
    <t xml:space="preserve"> CYV PARELOUP</t>
  </si>
  <si>
    <t xml:space="preserve"> SR DOUARNENEZ</t>
  </si>
  <si>
    <t xml:space="preserve"> BANNIER MATHIEU ANNE CECILE</t>
  </si>
  <si>
    <t xml:space="preserve"> YC CANNES</t>
  </si>
  <si>
    <t xml:space="preserve"> BEBEN ZOE </t>
  </si>
  <si>
    <t xml:space="preserve"> CV CAZAUX LAC </t>
  </si>
  <si>
    <t xml:space="preserve"> BELLALOUM MARINE</t>
  </si>
  <si>
    <t xml:space="preserve"> CANNES JEUNESSE</t>
  </si>
  <si>
    <t xml:space="preserve"> CN CROISETTE </t>
  </si>
  <si>
    <t xml:space="preserve"> BERRY THOMAS</t>
  </si>
  <si>
    <t xml:space="preserve"> ASPPT ORLEANS</t>
  </si>
  <si>
    <t xml:space="preserve"> BERTOLD SOFIANE</t>
  </si>
  <si>
    <t xml:space="preserve"> CYV GRAND LARGE</t>
  </si>
  <si>
    <t xml:space="preserve"> BIHOREAU PHILIPPE</t>
  </si>
  <si>
    <t xml:space="preserve"> CN VAL DE SARTHE</t>
  </si>
  <si>
    <t xml:space="preserve"> BLAESY ANTOINE</t>
  </si>
  <si>
    <t xml:space="preserve"> AC ALSACE LORRAINE</t>
  </si>
  <si>
    <t xml:space="preserve"> BLANCHARD PIERRE</t>
  </si>
  <si>
    <t xml:space="preserve"> BOETARD JACQUES</t>
  </si>
  <si>
    <t xml:space="preserve"> BOETON MATTHIEU</t>
  </si>
  <si>
    <t xml:space="preserve"> BONNEAU LAURE-ANNE</t>
  </si>
  <si>
    <t xml:space="preserve"> A DIJON ARC VOILE</t>
  </si>
  <si>
    <t xml:space="preserve"> BONNOT MAUD </t>
  </si>
  <si>
    <t xml:space="preserve"> BOUFFINIER CORDIER PIERRE ALEXANDRE</t>
  </si>
  <si>
    <t xml:space="preserve"> CN SAINTE MAXIME</t>
  </si>
  <si>
    <t xml:space="preserve"> BOULAIRE ROGER</t>
  </si>
  <si>
    <t xml:space="preserve"> BRENNEIS PASCAL</t>
  </si>
  <si>
    <t xml:space="preserve"> BRETECHE GILLES</t>
  </si>
  <si>
    <t xml:space="preserve"> SNO NANTES </t>
  </si>
  <si>
    <t xml:space="preserve"> BRIANE ALIX</t>
  </si>
  <si>
    <t xml:space="preserve"> CN CASTELNAUDARY</t>
  </si>
  <si>
    <t xml:space="preserve"> CAMPION OLIVIA</t>
  </si>
  <si>
    <t xml:space="preserve"> CASTELLO ALAIN</t>
  </si>
  <si>
    <t xml:space="preserve"> CV THOUX ST-CRICQ </t>
  </si>
  <si>
    <t xml:space="preserve"> CERFEUILLET TITOUAN</t>
  </si>
  <si>
    <t xml:space="preserve"> YC CHALON </t>
  </si>
  <si>
    <t xml:space="preserve"> CLAVEAU GERALDINE</t>
  </si>
  <si>
    <t xml:space="preserve"> COADOU GILLES</t>
  </si>
  <si>
    <t xml:space="preserve"> BREST BRETAGNE</t>
  </si>
  <si>
    <t xml:space="preserve"> COCOGNE ROSE</t>
  </si>
  <si>
    <t xml:space="preserve"> CORBIERES CHRISTOPHE</t>
  </si>
  <si>
    <t xml:space="preserve"> SN TERENEZ</t>
  </si>
  <si>
    <t xml:space="preserve"> CORBIERES CLAIRE</t>
  </si>
  <si>
    <t xml:space="preserve"> CORBIERES MORGAN</t>
  </si>
  <si>
    <t xml:space="preserve"> SN BANDOL</t>
  </si>
  <si>
    <t xml:space="preserve"> COROLLER FRANCOIS</t>
  </si>
  <si>
    <t xml:space="preserve"> CN VAL DE SARTHE </t>
  </si>
  <si>
    <t xml:space="preserve"> CROUE MARTIN</t>
  </si>
  <si>
    <t xml:space="preserve"> YC PORT MANECH</t>
  </si>
  <si>
    <t xml:space="preserve"> CRUETTE JEAN FRANCOIS </t>
  </si>
  <si>
    <t xml:space="preserve"> DANESI PASCALE</t>
  </si>
  <si>
    <t xml:space="preserve"> DANTI ALEXANDRE</t>
  </si>
  <si>
    <t xml:space="preserve"> CV HOURTIN MEDOC</t>
  </si>
  <si>
    <t xml:space="preserve"> DARCHEN PHILIPPE</t>
  </si>
  <si>
    <t xml:space="preserve"> DAUTZENBERG HERMINE</t>
  </si>
  <si>
    <t xml:space="preserve"> ASCE VOILES ESPAR</t>
  </si>
  <si>
    <t xml:space="preserve"> CN RENNES</t>
  </si>
  <si>
    <t xml:space="preserve"> DE KAT JEANNE</t>
  </si>
  <si>
    <t xml:space="preserve"> DELEAGE STEPHANE</t>
  </si>
  <si>
    <t xml:space="preserve"> DEROUET IRIS</t>
  </si>
  <si>
    <t xml:space="preserve"> DEROUET PATRICE </t>
  </si>
  <si>
    <t xml:space="preserve"> CYV PARELOUP </t>
  </si>
  <si>
    <t xml:space="preserve"> DESCHAMP VALENTIN</t>
  </si>
  <si>
    <t xml:space="preserve"> DOLLFUS FLORENCE</t>
  </si>
  <si>
    <t xml:space="preserve"> DOSSER MORGANE</t>
  </si>
  <si>
    <t xml:space="preserve"> DRAPEAU CHARLES</t>
  </si>
  <si>
    <t xml:space="preserve"> SN SABLAIS</t>
  </si>
  <si>
    <t xml:space="preserve"> DUBOIS MATHIEU</t>
  </si>
  <si>
    <t xml:space="preserve"> DUBREUCQ CLAIRE MARIE</t>
  </si>
  <si>
    <t xml:space="preserve"> DUCOS PIERRE</t>
  </si>
  <si>
    <t xml:space="preserve"> CN COUTAINVILLE</t>
  </si>
  <si>
    <t xml:space="preserve"> DUFOUR-LAMARTINE ALEXIS</t>
  </si>
  <si>
    <t xml:space="preserve"> DUMONT MIRABELLE</t>
  </si>
  <si>
    <t xml:space="preserve"> DUPARC ALEXIS</t>
  </si>
  <si>
    <t xml:space="preserve"> DUPARC THOMAS</t>
  </si>
  <si>
    <t xml:space="preserve"> DUPIN DENIS</t>
  </si>
  <si>
    <t xml:space="preserve"> DURAND JEAN PIERRE</t>
  </si>
  <si>
    <t xml:space="preserve"> DURRET NICOLAS</t>
  </si>
  <si>
    <t xml:space="preserve"> DUSSART MAUREEN</t>
  </si>
  <si>
    <t xml:space="preserve"> ETTELT TIM</t>
  </si>
  <si>
    <t xml:space="preserve"> FABRE DIDIER</t>
  </si>
  <si>
    <t xml:space="preserve"> FAFIOTTE PIERRE</t>
  </si>
  <si>
    <t xml:space="preserve"> FASSLER NINE</t>
  </si>
  <si>
    <t xml:space="preserve"> FERRIEU THEO </t>
  </si>
  <si>
    <t xml:space="preserve"> FLOCH ANNA</t>
  </si>
  <si>
    <t xml:space="preserve"> FOSSE HUGO</t>
  </si>
  <si>
    <t xml:space="preserve"> FOSSE NATHAN</t>
  </si>
  <si>
    <t xml:space="preserve"> FOULON ESTELLE</t>
  </si>
  <si>
    <t xml:space="preserve"> SN MADINE</t>
  </si>
  <si>
    <t xml:space="preserve"> FRECHETTE LOUIS</t>
  </si>
  <si>
    <t xml:space="preserve"> FRESSE TITOUAN</t>
  </si>
  <si>
    <t xml:space="preserve"> AOG STRASBOURG</t>
  </si>
  <si>
    <t xml:space="preserve"> FROSSARD GABRIEL</t>
  </si>
  <si>
    <t xml:space="preserve"> GABORIAUD LOIC</t>
  </si>
  <si>
    <t xml:space="preserve"> CN ARRADON</t>
  </si>
  <si>
    <t xml:space="preserve"> GALLICHAN JACQUES</t>
  </si>
  <si>
    <t xml:space="preserve"> GALLICHAN ROSE</t>
  </si>
  <si>
    <t xml:space="preserve"> GAMIN MATHIS</t>
  </si>
  <si>
    <t xml:space="preserve"> CN ARES</t>
  </si>
  <si>
    <t xml:space="preserve"> GENEST DAVID</t>
  </si>
  <si>
    <t xml:space="preserve"> GERRY ROMAN</t>
  </si>
  <si>
    <t xml:space="preserve"> SNOS VOILE</t>
  </si>
  <si>
    <t xml:space="preserve"> GORON NICOLAS</t>
  </si>
  <si>
    <t xml:space="preserve"> GOT CLAUDE</t>
  </si>
  <si>
    <t xml:space="preserve"> CN CANET PERPIGNAN</t>
  </si>
  <si>
    <t xml:space="preserve"> GOUOT CLEMENT</t>
  </si>
  <si>
    <t xml:space="preserve"> GOUX ALAIN</t>
  </si>
  <si>
    <t xml:space="preserve"> GUEGAN ANNAELLE</t>
  </si>
  <si>
    <t xml:space="preserve"> GUEGAN PIERRE</t>
  </si>
  <si>
    <t xml:space="preserve"> GUEGUEN LISE</t>
  </si>
  <si>
    <t xml:space="preserve"> GUIDEL ESTELLE</t>
  </si>
  <si>
    <t xml:space="preserve"> NDCV ANGERS</t>
  </si>
  <si>
    <t xml:space="preserve"> GUILLON PAUL</t>
  </si>
  <si>
    <t xml:space="preserve"> GUILLOUX CAMILLE </t>
  </si>
  <si>
    <t xml:space="preserve"> GUILLOUX CHAMPDOYSEAU BATISPTE</t>
  </si>
  <si>
    <t xml:space="preserve"> HEYMANS OLIVIER</t>
  </si>
  <si>
    <t xml:space="preserve"> HOLLIER OSCAR</t>
  </si>
  <si>
    <t xml:space="preserve"> HUBERT PIERRE </t>
  </si>
  <si>
    <t xml:space="preserve"> YC V ICHY</t>
  </si>
  <si>
    <t xml:space="preserve"> JACOB CORENTIN</t>
  </si>
  <si>
    <t xml:space="preserve"> CN BAUDEN</t>
  </si>
  <si>
    <t xml:space="preserve"> JACOBS PAUL</t>
  </si>
  <si>
    <t xml:space="preserve"> JACQUEMETTON GABRIEL</t>
  </si>
  <si>
    <t xml:space="preserve"> JANITOR HERVE</t>
  </si>
  <si>
    <t xml:space="preserve"> JANSSENS JEFF</t>
  </si>
  <si>
    <t xml:space="preserve"> JANSSENS JUUL</t>
  </si>
  <si>
    <t xml:space="preserve"> JEANNINGROS QUENTIN</t>
  </si>
  <si>
    <t xml:space="preserve"> JONCHERAY LOU</t>
  </si>
  <si>
    <t xml:space="preserve"> JONCHERAY TOM</t>
  </si>
  <si>
    <t xml:space="preserve"> KELLY CHARLES</t>
  </si>
  <si>
    <t xml:space="preserve"> KELLY ROSE</t>
  </si>
  <si>
    <t xml:space="preserve"> KUPFERMUNZ JULIEN</t>
  </si>
  <si>
    <t xml:space="preserve"> LABBEY ARTHUR</t>
  </si>
  <si>
    <t xml:space="preserve"> LABBEY JULIE</t>
  </si>
  <si>
    <t xml:space="preserve"> LABBEY MATHIEU</t>
  </si>
  <si>
    <t xml:space="preserve"> LACOSTE LAURE</t>
  </si>
  <si>
    <t xml:space="preserve"> CV PYLA</t>
  </si>
  <si>
    <t xml:space="preserve"> LAHAYE BARTHOLOME</t>
  </si>
  <si>
    <t xml:space="preserve"> LALANCE OLIVIER</t>
  </si>
  <si>
    <t xml:space="preserve"> LANDRA FABRICE</t>
  </si>
  <si>
    <t xml:space="preserve"> LANDRA HUGO</t>
  </si>
  <si>
    <t xml:space="preserve"> LAURENT EMEREIC</t>
  </si>
  <si>
    <t xml:space="preserve"> LE MORVAN BASTIAN</t>
  </si>
  <si>
    <t xml:space="preserve"> LE ROUX JEAN PIERRE</t>
  </si>
  <si>
    <t xml:space="preserve"> YCPR </t>
  </si>
  <si>
    <t xml:space="preserve"> LEFEVRE CHRISTOPHE</t>
  </si>
  <si>
    <t xml:space="preserve"> LEMAITRE DENIS</t>
  </si>
  <si>
    <t xml:space="preserve"> LESCANNE CASSIOPEE</t>
  </si>
  <si>
    <t xml:space="preserve"> SNPH</t>
  </si>
  <si>
    <t xml:space="preserve"> LOIRAT THEO </t>
  </si>
  <si>
    <t xml:space="preserve"> BLAYE NAUTIQUE </t>
  </si>
  <si>
    <t xml:space="preserve"> LORIEUX JEAN</t>
  </si>
  <si>
    <t xml:space="preserve"> MAINIL ULYSSE</t>
  </si>
  <si>
    <t xml:space="preserve"> ST GEORGES VOILES</t>
  </si>
  <si>
    <t xml:space="preserve"> MAQUENNEHAN JEHANE</t>
  </si>
  <si>
    <t xml:space="preserve"> MARCQ ANTOINE</t>
  </si>
  <si>
    <t xml:space="preserve"> MARCQ BRICE</t>
  </si>
  <si>
    <t xml:space="preserve"> MARECHAL ERWAN</t>
  </si>
  <si>
    <t xml:space="preserve"> MARTIN GAUTIER</t>
  </si>
  <si>
    <t xml:space="preserve"> MARTIN LAWRENCE</t>
  </si>
  <si>
    <t xml:space="preserve"> MARTINEZ BASTIEN</t>
  </si>
  <si>
    <t xml:space="preserve"> BN3F</t>
  </si>
  <si>
    <t xml:space="preserve"> MASSA RAPHAEL</t>
  </si>
  <si>
    <t xml:space="preserve"> MAUTIN ELIOTT</t>
  </si>
  <si>
    <t xml:space="preserve"> MEILHAC-HANOTEAU ANNE</t>
  </si>
  <si>
    <t xml:space="preserve"> ASPPT MARSEILLE</t>
  </si>
  <si>
    <t xml:space="preserve"> MEZIERE FRANCK</t>
  </si>
  <si>
    <t xml:space="preserve"> MIGNOT LOHAN</t>
  </si>
  <si>
    <t xml:space="preserve"> MONER ROBERT</t>
  </si>
  <si>
    <t xml:space="preserve"> MONTEL SOPHIE</t>
  </si>
  <si>
    <t xml:space="preserve"> MORALES MAXIME</t>
  </si>
  <si>
    <t xml:space="preserve"> MOUGET ANNE</t>
  </si>
  <si>
    <t xml:space="preserve"> CN ST CAST</t>
  </si>
  <si>
    <t xml:space="preserve"> NADAU INES</t>
  </si>
  <si>
    <t xml:space="preserve"> NAIZOT FREDERIC</t>
  </si>
  <si>
    <t xml:space="preserve"> ABC VOILE</t>
  </si>
  <si>
    <t xml:space="preserve"> OTAL FLORA</t>
  </si>
  <si>
    <t xml:space="preserve"> PAUVERT ERWAN</t>
  </si>
  <si>
    <t xml:space="preserve"> PERINEAU FALVIEN</t>
  </si>
  <si>
    <t xml:space="preserve"> CN Beauce</t>
  </si>
  <si>
    <t xml:space="preserve"> PEROIS JEAN PHILIPPE</t>
  </si>
  <si>
    <t xml:space="preserve"> PEYROUTET ALEXIS</t>
  </si>
  <si>
    <t xml:space="preserve"> PHAM HUGO</t>
  </si>
  <si>
    <t xml:space="preserve"> CV TOURRAINE</t>
  </si>
  <si>
    <t xml:space="preserve"> PODER JULIEN</t>
  </si>
  <si>
    <t xml:space="preserve"> POIDEVIN NICOLAS</t>
  </si>
  <si>
    <t xml:space="preserve"> POILLOT CHRISTOPHER</t>
  </si>
  <si>
    <t xml:space="preserve"> POULAIN ENEA</t>
  </si>
  <si>
    <t xml:space="preserve"> POULAIN ARIANE</t>
  </si>
  <si>
    <t xml:space="preserve"> POURTALLIER COLIN</t>
  </si>
  <si>
    <t xml:space="preserve"> POURTALLIER ODILE</t>
  </si>
  <si>
    <t xml:space="preserve"> QUINIO ANTOINE</t>
  </si>
  <si>
    <t xml:space="preserve"> CVRL</t>
  </si>
  <si>
    <t xml:space="preserve"> QUINIO GUILLAUME</t>
  </si>
  <si>
    <t xml:space="preserve"> QUINIO JULIE</t>
  </si>
  <si>
    <t xml:space="preserve"> QUINT MARIE-FRANCOISE </t>
  </si>
  <si>
    <t xml:space="preserve"> RACOUPEAU OLIVIER</t>
  </si>
  <si>
    <t xml:space="preserve"> La ROCHELLE NAUTIQUE</t>
  </si>
  <si>
    <t xml:space="preserve"> RAVIER JOHAN</t>
  </si>
  <si>
    <t xml:space="preserve"> REICHHELD CYRILLE</t>
  </si>
  <si>
    <t xml:space="preserve"> RISSELIN VINCENT </t>
  </si>
  <si>
    <t xml:space="preserve"> CN LORRAIN </t>
  </si>
  <si>
    <t xml:space="preserve"> RISTORD ANAEL </t>
  </si>
  <si>
    <t xml:space="preserve"> RISTORD MARION </t>
  </si>
  <si>
    <t xml:space="preserve"> ROUAUD TITOUAN</t>
  </si>
  <si>
    <t xml:space="preserve"> ROUSSEL YANN</t>
  </si>
  <si>
    <t xml:space="preserve"> RUCHETON PHILIPPE</t>
  </si>
  <si>
    <t xml:space="preserve"> CV ANGOULEME</t>
  </si>
  <si>
    <t xml:space="preserve"> RUDOWKI VIRGINE</t>
  </si>
  <si>
    <t xml:space="preserve"> SABBAHI YACINE </t>
  </si>
  <si>
    <t xml:space="preserve"> SALOMON ELIOTT</t>
  </si>
  <si>
    <t xml:space="preserve"> SALTIER LEO</t>
  </si>
  <si>
    <t xml:space="preserve"> CV R L</t>
  </si>
  <si>
    <t xml:space="preserve"> SAUMUR PATRICE</t>
  </si>
  <si>
    <t xml:space="preserve"> CV CENTRE</t>
  </si>
  <si>
    <t xml:space="preserve"> SCHMIDLIN LEILOU</t>
  </si>
  <si>
    <t xml:space="preserve"> SCOAZEC GUILLAUME</t>
  </si>
  <si>
    <t xml:space="preserve"> SN BAIE ST MALO</t>
  </si>
  <si>
    <t xml:space="preserve"> SECOUSSE PAUL</t>
  </si>
  <si>
    <t xml:space="preserve"> SECOUSSE TIMOTHEE</t>
  </si>
  <si>
    <t xml:space="preserve"> SEROT PATRICK</t>
  </si>
  <si>
    <t xml:space="preserve"> SESSEGOLO FLAVIO</t>
  </si>
  <si>
    <t xml:space="preserve"> SIGURET-RATTI CAMILLE</t>
  </si>
  <si>
    <t xml:space="preserve"> SILLY DANIEL</t>
  </si>
  <si>
    <t xml:space="preserve"> SIMON MATHIEU</t>
  </si>
  <si>
    <t xml:space="preserve"> SIMONNOT CHRISTIAN</t>
  </si>
  <si>
    <t xml:space="preserve"> YC TOULON</t>
  </si>
  <si>
    <t xml:space="preserve"> TECHENEY JULES</t>
  </si>
  <si>
    <t xml:space="preserve"> TECHENEY LEO</t>
  </si>
  <si>
    <t xml:space="preserve"> TESTE ALAIN</t>
  </si>
  <si>
    <t xml:space="preserve"> TESTE HUGO</t>
  </si>
  <si>
    <t xml:space="preserve"> TETAUD GASPARD</t>
  </si>
  <si>
    <t xml:space="preserve"> SR ANTIBES</t>
  </si>
  <si>
    <t xml:space="preserve"> THIRIAU RAPHAEL </t>
  </si>
  <si>
    <t xml:space="preserve"> NC MONTARGIS </t>
  </si>
  <si>
    <t xml:space="preserve"> TOGNACCA ELIO</t>
  </si>
  <si>
    <t xml:space="preserve"> VOILE-HANDI-VALIDE </t>
  </si>
  <si>
    <t xml:space="preserve"> TRAN MANH SUNG OLIVIER</t>
  </si>
  <si>
    <t xml:space="preserve"> TUAILLON ERIC</t>
  </si>
  <si>
    <t xml:space="preserve"> TURRIN CEDRIC-OLIVIER </t>
  </si>
  <si>
    <t xml:space="preserve"> ULTSCH NADINE</t>
  </si>
  <si>
    <t xml:space="preserve"> URRUTTI HELENE</t>
  </si>
  <si>
    <t xml:space="preserve"> AMRA</t>
  </si>
  <si>
    <t xml:space="preserve"> VANDAME CAROLINE</t>
  </si>
  <si>
    <t xml:space="preserve"> CV ST AUBIN ELBEUF</t>
  </si>
  <si>
    <t xml:space="preserve"> VIAL ASTRID</t>
  </si>
  <si>
    <t xml:space="preserve"> VIAL PAULINE</t>
  </si>
  <si>
    <t xml:space="preserve"> VIELLE ALINE </t>
  </si>
  <si>
    <t xml:space="preserve"> VILLAR REMY</t>
  </si>
  <si>
    <t xml:space="preserve"> VUAILLAT FANNY</t>
  </si>
  <si>
    <t xml:space="preserve"> WANTZ GUILLAUME</t>
  </si>
  <si>
    <t xml:space="preserve"> WAQUET MARIE</t>
  </si>
  <si>
    <t xml:space="preserve"> ZIELINSKI ANTONI</t>
  </si>
  <si>
    <t xml:space="preserve"> JULIA LEBOISSELIER ELENA</t>
  </si>
  <si>
    <t xml:space="preserve"> CNHVS</t>
  </si>
  <si>
    <t xml:space="preserve"> DE KERGARIOU CHARLES</t>
  </si>
  <si>
    <t xml:space="preserve"> DE KERGARIOU MARIN</t>
  </si>
  <si>
    <t xml:space="preserve"> MANGIONE FRANCESCO</t>
  </si>
  <si>
    <t xml:space="preserve"> JUGLAS CHRISTOPHE</t>
  </si>
  <si>
    <t xml:space="preserve"> LCAB</t>
  </si>
  <si>
    <t xml:space="preserve"> MANGIONE MATTEO</t>
  </si>
  <si>
    <t xml:space="preserve"> MORTIER ERWAN</t>
  </si>
  <si>
    <t xml:space="preserve"> BUTOW LEA</t>
  </si>
  <si>
    <t xml:space="preserve"> PIGNARD LAURE</t>
  </si>
  <si>
    <t>Espagne</t>
  </si>
  <si>
    <t>richard</t>
  </si>
  <si>
    <t xml:space="preserve"> FILLEUL LOUIS</t>
  </si>
  <si>
    <t xml:space="preserve"> PARIS PIERRE</t>
  </si>
  <si>
    <t xml:space="preserve"> DE KERGARIOU ABEL</t>
  </si>
  <si>
    <t>Belgique / Espagne</t>
  </si>
  <si>
    <t>X</t>
  </si>
  <si>
    <t>Noel Cannes</t>
  </si>
  <si>
    <t xml:space="preserve"> FLOCH  YANN</t>
  </si>
  <si>
    <t xml:space="preserve"> GOYARD VICTOR</t>
  </si>
  <si>
    <t xml:space="preserve"> KELLY LUCIE</t>
  </si>
  <si>
    <t xml:space="preserve"> PIOU GASPARD</t>
  </si>
  <si>
    <t xml:space="preserve"> MEUNIER HUGO</t>
  </si>
  <si>
    <t xml:space="preserve"> PIOU  COSME</t>
  </si>
  <si>
    <t xml:space="preserve"> LEMAIRE TRISTAN</t>
  </si>
  <si>
    <t xml:space="preserve"> MONTPETIT MATHEO</t>
  </si>
  <si>
    <t xml:space="preserve"> CV ECOLE NAVALE</t>
  </si>
  <si>
    <t xml:space="preserve"> PADIAL CELINE</t>
  </si>
  <si>
    <t xml:space="preserve"> CN TAUSSAT CASSY</t>
  </si>
  <si>
    <t>f</t>
  </si>
  <si>
    <t xml:space="preserve"> VIELLE DAMIS </t>
  </si>
  <si>
    <t>Plobsheim</t>
  </si>
  <si>
    <t xml:space="preserve"> BERENGER GILLES</t>
  </si>
  <si>
    <t xml:space="preserve"> HANET EMMANUELLE</t>
  </si>
  <si>
    <t xml:space="preserve"> CNV AIX LES BAINS</t>
  </si>
  <si>
    <t>Torbole / Angleterre</t>
  </si>
  <si>
    <t>Classement National 2025</t>
  </si>
  <si>
    <t>IL CVC</t>
  </si>
  <si>
    <t>Cannes CF</t>
  </si>
  <si>
    <t xml:space="preserve"> FARRE-FROPIER NATHAN</t>
  </si>
  <si>
    <t xml:space="preserve"> COC CARBONNE</t>
  </si>
  <si>
    <t xml:space="preserve"> BRIAND CHRISTINE</t>
  </si>
  <si>
    <t xml:space="preserve"> SEMPERE JEAN PHILIPPE</t>
  </si>
  <si>
    <t xml:space="preserve"> MOUREU CLAIRE</t>
  </si>
  <si>
    <t xml:space="preserve"> LAMEIRA-PADIAL MARCEAU</t>
  </si>
  <si>
    <t xml:space="preserve"> COLLANGE ANNICK</t>
  </si>
  <si>
    <t>Ledoux</t>
  </si>
  <si>
    <t>Richard</t>
  </si>
  <si>
    <t>Rageul</t>
  </si>
  <si>
    <t>Fosse Guilhem</t>
  </si>
  <si>
    <t>Gelineau</t>
  </si>
  <si>
    <t>fosse phileas</t>
  </si>
  <si>
    <t xml:space="preserve"> GUILLOU NICOLAS</t>
  </si>
  <si>
    <t xml:space="preserve"> SERRANO HERMAN</t>
  </si>
  <si>
    <t xml:space="preserve"> NORMANDIE</t>
  </si>
  <si>
    <t xml:space="preserve"> PRUDOMME-LACROIX THIBAUD</t>
  </si>
  <si>
    <t>IL Le havre/ YC Basque/ Cannes</t>
  </si>
  <si>
    <t xml:space="preserve"> SOULOUMIAC LAURENT</t>
  </si>
  <si>
    <t xml:space="preserve"> UYC</t>
  </si>
  <si>
    <t xml:space="preserve"> DE KERGARIOU HELENE</t>
  </si>
  <si>
    <t>FRA  5674</t>
  </si>
  <si>
    <t xml:space="preserve">RICHARD Cyril                           </t>
  </si>
  <si>
    <t xml:space="preserve">   40.00</t>
  </si>
  <si>
    <t xml:space="preserve">   23.00</t>
  </si>
  <si>
    <t>FRA</t>
  </si>
  <si>
    <t>C V ARCACHON</t>
  </si>
  <si>
    <t>FRA   220</t>
  </si>
  <si>
    <t xml:space="preserve">RAGEUL Sabine                           </t>
  </si>
  <si>
    <t xml:space="preserve">   80.00</t>
  </si>
  <si>
    <t xml:space="preserve">   54.00</t>
  </si>
  <si>
    <t>FRA  5638</t>
  </si>
  <si>
    <t xml:space="preserve">MONER Robert                            </t>
  </si>
  <si>
    <t xml:space="preserve">   77.00</t>
  </si>
  <si>
    <t xml:space="preserve">   56.00</t>
  </si>
  <si>
    <t>CN SAINTE-MAXIME</t>
  </si>
  <si>
    <t>FRA  5692</t>
  </si>
  <si>
    <t xml:space="preserve">MAUTIN Eliott                           </t>
  </si>
  <si>
    <t xml:space="preserve">  112.00</t>
  </si>
  <si>
    <t xml:space="preserve">   83.00</t>
  </si>
  <si>
    <t>C N CROISETTE</t>
  </si>
  <si>
    <t>FRA  5717</t>
  </si>
  <si>
    <t xml:space="preserve">LE HELLEY-SALOMON Anne                  </t>
  </si>
  <si>
    <t xml:space="preserve">  159.00</t>
  </si>
  <si>
    <t xml:space="preserve">   97.00</t>
  </si>
  <si>
    <t>LA ROCHELLE NAUTIQUE</t>
  </si>
  <si>
    <t>FRA  5653</t>
  </si>
  <si>
    <t>FRACV12</t>
  </si>
  <si>
    <t xml:space="preserve">VANDAME Caroline                        </t>
  </si>
  <si>
    <t xml:space="preserve">  172.00</t>
  </si>
  <si>
    <t xml:space="preserve">  110.00</t>
  </si>
  <si>
    <t>CV ST AUBIN ELBEUF</t>
  </si>
  <si>
    <t>FRA   263</t>
  </si>
  <si>
    <t xml:space="preserve">DARROUX Perrine                         </t>
  </si>
  <si>
    <t xml:space="preserve">  151.00</t>
  </si>
  <si>
    <t xml:space="preserve">  116.00</t>
  </si>
  <si>
    <t>C. N. CLAOUEY</t>
  </si>
  <si>
    <t>FRA  5663</t>
  </si>
  <si>
    <t xml:space="preserve">KELLY Charles                           </t>
  </si>
  <si>
    <t xml:space="preserve">  157.00</t>
  </si>
  <si>
    <t xml:space="preserve">  122.00</t>
  </si>
  <si>
    <t>FRA  5661</t>
  </si>
  <si>
    <t xml:space="preserve">DUPARC Alexis                           </t>
  </si>
  <si>
    <t xml:space="preserve">  192.00</t>
  </si>
  <si>
    <t xml:space="preserve">  130.00</t>
  </si>
  <si>
    <t>FRA  5553</t>
  </si>
  <si>
    <t xml:space="preserve">MERCIPINETTI Pascal                     </t>
  </si>
  <si>
    <t xml:space="preserve">  134.00</t>
  </si>
  <si>
    <t>S N V V</t>
  </si>
  <si>
    <t>FRA   531</t>
  </si>
  <si>
    <t xml:space="preserve">KELLY Rose                              </t>
  </si>
  <si>
    <t xml:space="preserve">  199.00</t>
  </si>
  <si>
    <t xml:space="preserve">  137.00</t>
  </si>
  <si>
    <t>Y C CANNES</t>
  </si>
  <si>
    <t>FRA  5592</t>
  </si>
  <si>
    <t xml:space="preserve">BONNEAU Laure-anne                      </t>
  </si>
  <si>
    <t xml:space="preserve">  167.00</t>
  </si>
  <si>
    <t xml:space="preserve">  139.00</t>
  </si>
  <si>
    <t>A DIJON ARC VOILE</t>
  </si>
  <si>
    <t>BEL   900</t>
  </si>
  <si>
    <t xml:space="preserve">VAN LAER PIETER                         </t>
  </si>
  <si>
    <t xml:space="preserve">  208.00</t>
  </si>
  <si>
    <t xml:space="preserve">  146.00</t>
  </si>
  <si>
    <t>BELGIQUE</t>
  </si>
  <si>
    <t>FRA   661</t>
  </si>
  <si>
    <t xml:space="preserve">ZIELINSKI Antoni                        </t>
  </si>
  <si>
    <t xml:space="preserve">  210.00</t>
  </si>
  <si>
    <t xml:space="preserve">  148.00</t>
  </si>
  <si>
    <t>FRA  5513</t>
  </si>
  <si>
    <t xml:space="preserve">GUEGUEN Lise                            </t>
  </si>
  <si>
    <t xml:space="preserve">  184.00</t>
  </si>
  <si>
    <t>S N O  NANTES</t>
  </si>
  <si>
    <t>FRA   554</t>
  </si>
  <si>
    <t xml:space="preserve">BRETECHE Gilles                         </t>
  </si>
  <si>
    <t xml:space="preserve">  231.00</t>
  </si>
  <si>
    <t xml:space="preserve">  169.00</t>
  </si>
  <si>
    <t>FRA  5462</t>
  </si>
  <si>
    <t xml:space="preserve">BLANCHARD Pierre                        </t>
  </si>
  <si>
    <t xml:space="preserve">  234.00</t>
  </si>
  <si>
    <t>S N P H</t>
  </si>
  <si>
    <t>FRA  5680</t>
  </si>
  <si>
    <t xml:space="preserve">SESSEGOLO Flavio                        </t>
  </si>
  <si>
    <t xml:space="preserve">  222.00</t>
  </si>
  <si>
    <t xml:space="preserve">  187.00</t>
  </si>
  <si>
    <t>FRA  5355</t>
  </si>
  <si>
    <t xml:space="preserve">REICHHELD Cyrille                       </t>
  </si>
  <si>
    <t xml:space="preserve">  229.00</t>
  </si>
  <si>
    <t xml:space="preserve">  189.00</t>
  </si>
  <si>
    <t>A C D'ALSACE LORRAIN</t>
  </si>
  <si>
    <t>BEL    96</t>
  </si>
  <si>
    <t xml:space="preserve">DE SMET JULES                           </t>
  </si>
  <si>
    <t xml:space="preserve">  257.00</t>
  </si>
  <si>
    <t xml:space="preserve">  195.00</t>
  </si>
  <si>
    <t>BEL</t>
  </si>
  <si>
    <t>FRA    63</t>
  </si>
  <si>
    <t xml:space="preserve">GUILLAUMIN Jean francois                </t>
  </si>
  <si>
    <t xml:space="preserve">  197.00</t>
  </si>
  <si>
    <t>C N PAYS DROUAIS</t>
  </si>
  <si>
    <t>FRA  5576</t>
  </si>
  <si>
    <t xml:space="preserve">HANET Emmanuelle                        </t>
  </si>
  <si>
    <t xml:space="preserve">  264.00</t>
  </si>
  <si>
    <t xml:space="preserve">  202.00</t>
  </si>
  <si>
    <t>FRA    54</t>
  </si>
  <si>
    <t xml:space="preserve">POILLOT Christopher                     </t>
  </si>
  <si>
    <t xml:space="preserve">  244.00</t>
  </si>
  <si>
    <t xml:space="preserve">  206.00</t>
  </si>
  <si>
    <t>YCC</t>
  </si>
  <si>
    <t>FRA  5579</t>
  </si>
  <si>
    <t xml:space="preserve">CORBIERES Christophe                    </t>
  </si>
  <si>
    <t xml:space="preserve">  242.00</t>
  </si>
  <si>
    <t xml:space="preserve">  209.00</t>
  </si>
  <si>
    <t>C N V AIX LES BAINS</t>
  </si>
  <si>
    <t>FRA    55</t>
  </si>
  <si>
    <t xml:space="preserve">DUPIN Denis                             </t>
  </si>
  <si>
    <t xml:space="preserve">  293.00</t>
  </si>
  <si>
    <t>FRA  5671</t>
  </si>
  <si>
    <t>FRACD49</t>
  </si>
  <si>
    <t xml:space="preserve">DUBREUCQ Claire-marie                   </t>
  </si>
  <si>
    <t xml:space="preserve">  288.00</t>
  </si>
  <si>
    <t xml:space="preserve">  238.00</t>
  </si>
  <si>
    <t>FRA    28</t>
  </si>
  <si>
    <t xml:space="preserve">POULAIN Enea                            </t>
  </si>
  <si>
    <t xml:space="preserve">  281.00</t>
  </si>
  <si>
    <t xml:space="preserve">  249.00</t>
  </si>
  <si>
    <t>FRA  5571</t>
  </si>
  <si>
    <t xml:space="preserve">GUEGAN Pierre                           </t>
  </si>
  <si>
    <t xml:space="preserve">  311.00</t>
  </si>
  <si>
    <t xml:space="preserve">  262.00</t>
  </si>
  <si>
    <t>FRA  5702</t>
  </si>
  <si>
    <t>FRADD32</t>
  </si>
  <si>
    <t xml:space="preserve">DEVOS Daniel                            </t>
  </si>
  <si>
    <t xml:space="preserve">  323.00</t>
  </si>
  <si>
    <t xml:space="preserve">  284.00</t>
  </si>
  <si>
    <t>BEL  1012</t>
  </si>
  <si>
    <t xml:space="preserve">BOONE FLORIS                            </t>
  </si>
  <si>
    <t xml:space="preserve">  347.00</t>
  </si>
  <si>
    <t xml:space="preserve">  285.00</t>
  </si>
  <si>
    <t>FRA   429</t>
  </si>
  <si>
    <t xml:space="preserve">POULAIN Ariane                          </t>
  </si>
  <si>
    <t xml:space="preserve">  349.00</t>
  </si>
  <si>
    <t xml:space="preserve">  287.00</t>
  </si>
  <si>
    <t>FRA  5171</t>
  </si>
  <si>
    <t xml:space="preserve">JEBAVA Jonathan                         </t>
  </si>
  <si>
    <t xml:space="preserve">  342.00</t>
  </si>
  <si>
    <t xml:space="preserve">  294.00</t>
  </si>
  <si>
    <t>C S MONTERELAIS</t>
  </si>
  <si>
    <t>FRA  5549</t>
  </si>
  <si>
    <t xml:space="preserve">DE KERGARIOU Alice                      </t>
  </si>
  <si>
    <t xml:space="preserve">  362.00</t>
  </si>
  <si>
    <t xml:space="preserve">  314.00</t>
  </si>
  <si>
    <t>FRA  5277</t>
  </si>
  <si>
    <t xml:space="preserve">DE KERGARIOU Abel                       </t>
  </si>
  <si>
    <t xml:space="preserve">  367.00</t>
  </si>
  <si>
    <t xml:space="preserve">  317.00</t>
  </si>
  <si>
    <t>CNHS VESOUL</t>
  </si>
  <si>
    <t>FRA    69</t>
  </si>
  <si>
    <t xml:space="preserve">MASSA Raphael                           </t>
  </si>
  <si>
    <t xml:space="preserve">  379.00</t>
  </si>
  <si>
    <t>FRA  5226</t>
  </si>
  <si>
    <t xml:space="preserve">ACHARD Clement                          </t>
  </si>
  <si>
    <t xml:space="preserve">  397.00</t>
  </si>
  <si>
    <t xml:space="preserve">  335.00</t>
  </si>
  <si>
    <t>FRA  5445</t>
  </si>
  <si>
    <t xml:space="preserve">LACHAMBRE Lubin                         </t>
  </si>
  <si>
    <t xml:space="preserve">  401.00</t>
  </si>
  <si>
    <t xml:space="preserve">  339.00</t>
  </si>
  <si>
    <t>BEL   968</t>
  </si>
  <si>
    <t xml:space="preserve">TEUGHELS LOUISE                         </t>
  </si>
  <si>
    <t xml:space="preserve">  402.00</t>
  </si>
  <si>
    <t xml:space="preserve">  340.00</t>
  </si>
  <si>
    <t>FRA  5557</t>
  </si>
  <si>
    <t xml:space="preserve">FASSLER Nine                            </t>
  </si>
  <si>
    <t xml:space="preserve">  392.00</t>
  </si>
  <si>
    <t xml:space="preserve">  343.00</t>
  </si>
  <si>
    <t>ITA  1114</t>
  </si>
  <si>
    <t xml:space="preserve">RINALDI FILIPPO                         </t>
  </si>
  <si>
    <t xml:space="preserve">  421.00</t>
  </si>
  <si>
    <t xml:space="preserve">  359.00</t>
  </si>
  <si>
    <t>F I V</t>
  </si>
  <si>
    <t>FRA  5301</t>
  </si>
  <si>
    <t xml:space="preserve">SOULOUMIAC Laurent                      </t>
  </si>
  <si>
    <t xml:space="preserve">  419.00</t>
  </si>
  <si>
    <t xml:space="preserve">  369.00</t>
  </si>
  <si>
    <t>U Y C</t>
  </si>
  <si>
    <t>FRA    34</t>
  </si>
  <si>
    <t xml:space="preserve">CASTELLO Alain                          </t>
  </si>
  <si>
    <t xml:space="preserve">  440.00</t>
  </si>
  <si>
    <t xml:space="preserve">  389.00</t>
  </si>
  <si>
    <t>C V THOUX ST-CRICQ</t>
  </si>
  <si>
    <t>FRA    99</t>
  </si>
  <si>
    <t>FRAOL6</t>
  </si>
  <si>
    <t xml:space="preserve">LALANCE Olivier                         </t>
  </si>
  <si>
    <t xml:space="preserve">  455.00</t>
  </si>
  <si>
    <t xml:space="preserve">  393.00</t>
  </si>
  <si>
    <t>CV BOUCLES SEINE</t>
  </si>
  <si>
    <t>FRA  5535</t>
  </si>
  <si>
    <t xml:space="preserve">FABRE Didier                            </t>
  </si>
  <si>
    <t xml:space="preserve">  449.00</t>
  </si>
  <si>
    <t>FRA   555</t>
  </si>
  <si>
    <t xml:space="preserve">COCOGNE Rose                            </t>
  </si>
  <si>
    <t xml:space="preserve">  468.00</t>
  </si>
  <si>
    <t xml:space="preserve">  416.00</t>
  </si>
  <si>
    <t>FRA  5694</t>
  </si>
  <si>
    <t xml:space="preserve">LE ROUX Jean pierre                     </t>
  </si>
  <si>
    <t xml:space="preserve">  471.00</t>
  </si>
  <si>
    <t xml:space="preserve">  417.00</t>
  </si>
  <si>
    <t>YCPR</t>
  </si>
  <si>
    <t>FRA  5386</t>
  </si>
  <si>
    <t xml:space="preserve">MEZIERE Franck                          </t>
  </si>
  <si>
    <t xml:space="preserve">  474.00</t>
  </si>
  <si>
    <t>FRA  5416</t>
  </si>
  <si>
    <t xml:space="preserve">DE KERGARIOU Charles                    </t>
  </si>
  <si>
    <t xml:space="preserve">  470.00</t>
  </si>
  <si>
    <t xml:space="preserve">  422.00</t>
  </si>
  <si>
    <t>FRA   723</t>
  </si>
  <si>
    <t xml:space="preserve">FLOCH Anna                              </t>
  </si>
  <si>
    <t xml:space="preserve">  484.00</t>
  </si>
  <si>
    <t xml:space="preserve">  425.00</t>
  </si>
  <si>
    <t>FRA  5159</t>
  </si>
  <si>
    <t xml:space="preserve">PADIAL Celine                           </t>
  </si>
  <si>
    <t xml:space="preserve">  500.00</t>
  </si>
  <si>
    <t xml:space="preserve">  445.00</t>
  </si>
  <si>
    <t>C N TAUSSAT CASSY</t>
  </si>
  <si>
    <t>FRA   551</t>
  </si>
  <si>
    <t xml:space="preserve">PRUDOMME-LACROIX Thibaut                </t>
  </si>
  <si>
    <t xml:space="preserve">  517.00</t>
  </si>
  <si>
    <t>FRA  5574</t>
  </si>
  <si>
    <t xml:space="preserve">KELLY Lucy                              </t>
  </si>
  <si>
    <t xml:space="preserve">  525.00</t>
  </si>
  <si>
    <t xml:space="preserve">  469.00</t>
  </si>
  <si>
    <t>FRA  5682</t>
  </si>
  <si>
    <t xml:space="preserve">POURTALLIER Odile                       </t>
  </si>
  <si>
    <t xml:space="preserve">  540.00</t>
  </si>
  <si>
    <t xml:space="preserve">  482.00</t>
  </si>
  <si>
    <t>FRA  5338</t>
  </si>
  <si>
    <t xml:space="preserve">DE KERGARIOU Helene                     </t>
  </si>
  <si>
    <t xml:space="preserve">  559.00</t>
  </si>
  <si>
    <t xml:space="preserve">  497.00</t>
  </si>
  <si>
    <t>FRA  5250</t>
  </si>
  <si>
    <t xml:space="preserve">MONTEL Sophie                           </t>
  </si>
  <si>
    <t xml:space="preserve">  560.00</t>
  </si>
  <si>
    <t xml:space="preserve">  502.00</t>
  </si>
  <si>
    <t>COC CARBONNE</t>
  </si>
  <si>
    <t>FRA  5690</t>
  </si>
  <si>
    <t xml:space="preserve">PIOU Gaspard                            </t>
  </si>
  <si>
    <t xml:space="preserve">  571.00</t>
  </si>
  <si>
    <t xml:space="preserve">  509.00</t>
  </si>
  <si>
    <t>FRA     6</t>
  </si>
  <si>
    <t xml:space="preserve">BUTOW Lea                               </t>
  </si>
  <si>
    <t xml:space="preserve">  574.00</t>
  </si>
  <si>
    <t xml:space="preserve">  512.00</t>
  </si>
  <si>
    <t>ITA  1038</t>
  </si>
  <si>
    <t xml:space="preserve">MACUZ TOBIA                             </t>
  </si>
  <si>
    <t xml:space="preserve">  583.00</t>
  </si>
  <si>
    <t xml:space="preserve">  521.00</t>
  </si>
  <si>
    <t>ITA</t>
  </si>
  <si>
    <t>FRA  5438</t>
  </si>
  <si>
    <t xml:space="preserve">LAMEIRA--PADIAL Marceau                 </t>
  </si>
  <si>
    <t xml:space="preserve">  604.00</t>
  </si>
  <si>
    <t xml:space="preserve">  545.00</t>
  </si>
  <si>
    <t>FRA   566</t>
  </si>
  <si>
    <t xml:space="preserve">PIOU Cosme                              </t>
  </si>
  <si>
    <t xml:space="preserve">  631.00</t>
  </si>
  <si>
    <t xml:space="preserve">  569.00</t>
  </si>
  <si>
    <t>FRA   565</t>
  </si>
  <si>
    <t xml:space="preserve">MORTIER Erwan                           </t>
  </si>
  <si>
    <t xml:space="preserve">  640.00</t>
  </si>
  <si>
    <t xml:space="preserve">  578.00</t>
  </si>
  <si>
    <t xml:space="preserve"> BOUFFAULT THOMAS</t>
  </si>
  <si>
    <t xml:space="preserve"> BLANCHARD LOU</t>
  </si>
  <si>
    <t xml:space="preserve"> GORCZYNSKA ANNA</t>
  </si>
  <si>
    <t xml:space="preserve"> HANNOUZ JANNEAU ALINE</t>
  </si>
  <si>
    <t>IL La Fleche / Hyeres</t>
  </si>
  <si>
    <t xml:space="preserve"> HAM EMMANUELLE</t>
  </si>
  <si>
    <t xml:space="preserve"> THIBIERGE GUILLAUME</t>
  </si>
  <si>
    <t xml:space="preserve"> YC BROU</t>
  </si>
  <si>
    <t xml:space="preserve">IL Quiberon </t>
  </si>
  <si>
    <t xml:space="preserve">IL La Rochelle </t>
  </si>
  <si>
    <t>IL Biscarrossse / Marseilles</t>
  </si>
  <si>
    <t xml:space="preserve"> RADOT Nicolas</t>
  </si>
  <si>
    <t xml:space="preserve"> CNTC</t>
  </si>
  <si>
    <t xml:space="preserve"> DEBAIG PAUL</t>
  </si>
  <si>
    <t xml:space="preserve"> LE HELLEY- SALOMON ANNE</t>
  </si>
  <si>
    <t xml:space="preserve"> MENGUY THOMAs</t>
  </si>
  <si>
    <t xml:space="preserve"> CN LA ROCHELLE</t>
  </si>
  <si>
    <t xml:space="preserve"> MENGUY FREDERIC</t>
  </si>
  <si>
    <t>Place</t>
  </si>
  <si>
    <t xml:space="preserve"> ASPTT TROYES VOILE</t>
  </si>
  <si>
    <t xml:space="preserve"> BLARD INES</t>
  </si>
  <si>
    <t>au 01/06/2025</t>
  </si>
  <si>
    <t xml:space="preserve"> BOURDAIS MATHIEU</t>
  </si>
  <si>
    <t xml:space="preserve"> BEGAUD JEAN MARC</t>
  </si>
  <si>
    <t xml:space="preserve"> AS CHEMINOTS LA ROCHELLE</t>
  </si>
  <si>
    <t>angleterre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</si>
</sst>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Verdana"/>
      <charset val="1"/>
    </font>
    <font>
      <sz val="10"/>
      <name val="Verdana"/>
      <family val="2"/>
      <charset val="1"/>
    </font>
    <font>
      <strike/>
      <sz val="10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C000"/>
      <name val="Verdana"/>
      <family val="2"/>
      <charset val="1"/>
    </font>
    <font>
      <sz val="10"/>
      <name val="Verdana"/>
      <family val="2"/>
    </font>
    <font>
      <strike/>
      <sz val="10"/>
      <name val="Verdana"/>
      <family val="2"/>
    </font>
    <font>
      <b/>
      <sz val="10"/>
      <color rgb="FFFF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trike/>
      <sz val="10"/>
      <color theme="1"/>
      <name val="Verdana"/>
      <family val="2"/>
    </font>
    <font>
      <b/>
      <sz val="1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rgb="FFFDEADA"/>
        <bgColor rgb="FFFCD5B5"/>
      </patternFill>
    </fill>
    <fill>
      <patternFill patternType="solid">
        <fgColor rgb="FFFCD5B5"/>
        <bgColor rgb="FFF8CBAD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FCD5B5"/>
      </patternFill>
    </fill>
    <fill>
      <patternFill patternType="solid">
        <fgColor rgb="FFFFFF00"/>
        <bgColor rgb="FF95B3D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rgb="FFF8CBAD"/>
      </patternFill>
    </fill>
    <fill>
      <patternFill patternType="solid">
        <fgColor theme="5" tint="0.79998168889431442"/>
        <bgColor rgb="FFFCD5B5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6337778862885"/>
        <bgColor rgb="FFFFFF0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5" tint="0.59999389629810485"/>
        <bgColor rgb="FFF8CBAD"/>
      </patternFill>
    </fill>
  </fills>
  <borders count="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0" fillId="0" borderId="0" xfId="0" applyNumberFormat="1" applyAlignment="1">
      <alignment vertical="center"/>
    </xf>
    <xf numFmtId="0" fontId="3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1" fillId="9" borderId="2" xfId="0" applyFont="1" applyFill="1" applyBorder="1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/>
    </xf>
    <xf numFmtId="0" fontId="5" fillId="10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vertical="center"/>
    </xf>
    <xf numFmtId="0" fontId="5" fillId="14" borderId="2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6" borderId="2" xfId="0" applyFont="1" applyFill="1" applyBorder="1" applyAlignment="1">
      <alignment vertical="center"/>
    </xf>
    <xf numFmtId="0" fontId="5" fillId="17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18" borderId="2" xfId="0" applyFont="1" applyFill="1" applyBorder="1" applyAlignment="1">
      <alignment vertical="center"/>
    </xf>
    <xf numFmtId="1" fontId="0" fillId="0" borderId="0" xfId="0" applyNumberFormat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3" fontId="11" fillId="0" borderId="0" xfId="0" applyNumberFormat="1" applyFont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8FAADC"/>
      <rgbColor rgb="FF993366"/>
      <rgbColor rgb="FFFDEADA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CD5B5"/>
      <rgbColor rgb="FF8EB4E3"/>
      <rgbColor rgb="FFFF99CC"/>
      <rgbColor rgb="FFCC99FF"/>
      <rgbColor rgb="FFF8CBAD"/>
      <rgbColor rgb="FF3366FF"/>
      <rgbColor rgb="FF33CCCC"/>
      <rgbColor rgb="FF99CC00"/>
      <rgbColor rgb="FFFFC000"/>
      <rgbColor rgb="FFFF9900"/>
      <rgbColor rgb="FFE46C0A"/>
      <rgbColor rgb="FF666699"/>
      <rgbColor rgb="FF95B3D7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2"/>
  <sheetViews>
    <sheetView tabSelected="1" topLeftCell="C1" zoomScaleNormal="100" workbookViewId="0">
      <pane ySplit="2640" topLeftCell="A84" activePane="bottomLeft"/>
      <selection activeCell="V2" sqref="V2"/>
      <selection pane="bottomLeft" activeCell="C35" sqref="C35:C123"/>
    </sheetView>
  </sheetViews>
  <sheetFormatPr baseColWidth="10" defaultColWidth="10.6640625" defaultRowHeight="13" x14ac:dyDescent="0.15"/>
  <cols>
    <col min="1" max="1" width="9.33203125" style="1" hidden="1" customWidth="1"/>
    <col min="2" max="2" width="9.33203125" style="2" hidden="1" customWidth="1"/>
    <col min="3" max="3" width="9.33203125" style="2" customWidth="1"/>
    <col min="4" max="4" width="9.33203125" style="55" customWidth="1"/>
    <col min="5" max="5" width="9.33203125" style="57" customWidth="1"/>
    <col min="6" max="6" width="24.83203125" style="30" customWidth="1"/>
    <col min="7" max="7" width="21.1640625" customWidth="1"/>
    <col min="8" max="8" width="8.1640625" style="3" customWidth="1"/>
    <col min="9" max="9" width="8.33203125" style="3" customWidth="1"/>
    <col min="10" max="10" width="10.1640625" style="3" customWidth="1"/>
    <col min="11" max="12" width="11.1640625" style="3" customWidth="1"/>
    <col min="13" max="15" width="9.1640625" style="1" customWidth="1"/>
    <col min="16" max="17" width="9.1640625" style="25" customWidth="1"/>
    <col min="18" max="18" width="9.1640625" style="1" customWidth="1"/>
    <col min="19" max="21" width="9.1640625" style="25" customWidth="1"/>
    <col min="22" max="22" width="10.33203125" style="2" customWidth="1"/>
    <col min="23" max="23" width="3.1640625" customWidth="1"/>
    <col min="1031" max="1031" width="10" customWidth="1"/>
  </cols>
  <sheetData>
    <row r="1" spans="1:22" ht="27" customHeight="1" x14ac:dyDescent="0.15">
      <c r="F1" s="64" t="s">
        <v>367</v>
      </c>
      <c r="G1" s="64"/>
      <c r="H1" s="64"/>
      <c r="I1" s="64"/>
      <c r="J1" s="64"/>
      <c r="K1" s="64"/>
      <c r="L1" s="4"/>
      <c r="M1" s="3"/>
      <c r="N1" s="3"/>
      <c r="O1" s="3"/>
      <c r="P1" s="27"/>
      <c r="Q1" s="27"/>
      <c r="R1" s="4"/>
      <c r="S1" s="27"/>
      <c r="T1" s="27"/>
      <c r="U1" s="27"/>
      <c r="V1" s="1" t="s">
        <v>679</v>
      </c>
    </row>
    <row r="3" spans="1:22" s="9" customFormat="1" ht="70" x14ac:dyDescent="0.15">
      <c r="A3" s="5" t="s">
        <v>0</v>
      </c>
      <c r="B3" s="6" t="s">
        <v>1</v>
      </c>
      <c r="C3" s="26" t="s">
        <v>676</v>
      </c>
      <c r="D3" s="56" t="s">
        <v>2</v>
      </c>
      <c r="E3" s="58" t="s">
        <v>3</v>
      </c>
      <c r="F3" s="23"/>
      <c r="G3" s="7"/>
      <c r="H3" s="8" t="s">
        <v>4</v>
      </c>
      <c r="I3" s="8" t="s">
        <v>5</v>
      </c>
      <c r="J3" s="5" t="s">
        <v>346</v>
      </c>
      <c r="K3" s="38" t="s">
        <v>368</v>
      </c>
      <c r="L3" s="38" t="s">
        <v>387</v>
      </c>
      <c r="M3" s="5" t="s">
        <v>369</v>
      </c>
      <c r="N3" s="5" t="s">
        <v>341</v>
      </c>
      <c r="O3" s="5" t="s">
        <v>348</v>
      </c>
      <c r="P3" s="39" t="s">
        <v>662</v>
      </c>
      <c r="Q3" s="26" t="s">
        <v>366</v>
      </c>
      <c r="R3" s="24" t="s">
        <v>362</v>
      </c>
      <c r="S3" s="39" t="s">
        <v>668</v>
      </c>
      <c r="T3" s="39" t="s">
        <v>666</v>
      </c>
      <c r="U3" s="39" t="s">
        <v>667</v>
      </c>
      <c r="V3" s="8" t="s">
        <v>7</v>
      </c>
    </row>
    <row r="4" spans="1:22" s="9" customFormat="1" ht="19.5" customHeight="1" x14ac:dyDescent="0.15">
      <c r="A4" s="10" t="s">
        <v>347</v>
      </c>
      <c r="B4" s="8"/>
      <c r="C4" s="8">
        <v>1</v>
      </c>
      <c r="D4" s="53" t="s">
        <v>347</v>
      </c>
      <c r="E4" s="37"/>
      <c r="F4" s="23" t="s">
        <v>10</v>
      </c>
      <c r="G4" s="7" t="s">
        <v>11</v>
      </c>
      <c r="H4" s="8">
        <v>1985</v>
      </c>
      <c r="I4" s="8" t="s">
        <v>12</v>
      </c>
      <c r="J4" s="13">
        <v>1200</v>
      </c>
      <c r="K4" s="14"/>
      <c r="L4" s="14">
        <v>600</v>
      </c>
      <c r="M4" s="10">
        <v>1200</v>
      </c>
      <c r="N4" s="13">
        <v>1125</v>
      </c>
      <c r="O4" s="13"/>
      <c r="P4" s="40"/>
      <c r="Q4" s="24">
        <v>1240</v>
      </c>
      <c r="R4" s="13"/>
      <c r="S4" s="40">
        <v>600</v>
      </c>
      <c r="T4" s="41">
        <v>600</v>
      </c>
      <c r="U4" s="41">
        <v>600</v>
      </c>
      <c r="V4" s="12">
        <f>SUM(J4:U4)-N4-J4-T4-U4</f>
        <v>3640</v>
      </c>
    </row>
    <row r="5" spans="1:22" s="9" customFormat="1" ht="19.5" customHeight="1" x14ac:dyDescent="0.15">
      <c r="A5" s="17" t="s">
        <v>347</v>
      </c>
      <c r="B5" s="10"/>
      <c r="C5" s="10">
        <v>2</v>
      </c>
      <c r="D5" s="53" t="s">
        <v>347</v>
      </c>
      <c r="E5" s="37"/>
      <c r="F5" s="28" t="s">
        <v>672</v>
      </c>
      <c r="G5" s="15" t="s">
        <v>19</v>
      </c>
      <c r="H5" s="8">
        <v>1971</v>
      </c>
      <c r="I5" s="8" t="s">
        <v>20</v>
      </c>
      <c r="J5" s="8"/>
      <c r="K5" s="14"/>
      <c r="L5" s="19">
        <v>334</v>
      </c>
      <c r="M5" s="10">
        <v>1050</v>
      </c>
      <c r="N5" s="10"/>
      <c r="O5" s="13"/>
      <c r="P5" s="41">
        <v>301</v>
      </c>
      <c r="Q5" s="24"/>
      <c r="R5" s="10">
        <v>1200</v>
      </c>
      <c r="S5" s="40">
        <v>557</v>
      </c>
      <c r="T5" s="40"/>
      <c r="U5" s="40">
        <v>500</v>
      </c>
      <c r="V5" s="12">
        <f>SUM(J5:U5)-P5-L5</f>
        <v>3307</v>
      </c>
    </row>
    <row r="6" spans="1:22" s="9" customFormat="1" ht="19.5" customHeight="1" x14ac:dyDescent="0.15">
      <c r="A6" s="10" t="s">
        <v>347</v>
      </c>
      <c r="B6" s="10" t="s">
        <v>347</v>
      </c>
      <c r="C6" s="8">
        <v>3</v>
      </c>
      <c r="D6" s="53" t="s">
        <v>347</v>
      </c>
      <c r="E6" s="37" t="s">
        <v>347</v>
      </c>
      <c r="F6" s="31" t="s">
        <v>206</v>
      </c>
      <c r="G6" s="15" t="s">
        <v>76</v>
      </c>
      <c r="H6" s="8">
        <v>2008</v>
      </c>
      <c r="I6" s="10" t="s">
        <v>9</v>
      </c>
      <c r="J6" s="10"/>
      <c r="K6" s="14"/>
      <c r="L6" s="14">
        <v>600</v>
      </c>
      <c r="M6" s="24">
        <v>949</v>
      </c>
      <c r="N6" s="24"/>
      <c r="O6" s="8">
        <v>988</v>
      </c>
      <c r="P6" s="40">
        <v>600</v>
      </c>
      <c r="Q6" s="24"/>
      <c r="R6" s="10"/>
      <c r="S6" s="40"/>
      <c r="T6" s="40"/>
      <c r="U6" s="40"/>
      <c r="V6" s="12">
        <f>SUM(J6:U6)</f>
        <v>3137</v>
      </c>
    </row>
    <row r="7" spans="1:22" s="9" customFormat="1" ht="19.5" customHeight="1" x14ac:dyDescent="0.15">
      <c r="A7" s="20"/>
      <c r="B7" s="24" t="s">
        <v>347</v>
      </c>
      <c r="C7" s="10">
        <v>4</v>
      </c>
      <c r="D7" s="53"/>
      <c r="E7" s="37" t="s">
        <v>347</v>
      </c>
      <c r="F7" s="31" t="s">
        <v>150</v>
      </c>
      <c r="G7" s="7" t="s">
        <v>76</v>
      </c>
      <c r="H7" s="8">
        <v>2006</v>
      </c>
      <c r="I7" s="8" t="s">
        <v>9</v>
      </c>
      <c r="J7" s="8"/>
      <c r="K7" s="11"/>
      <c r="L7" s="42">
        <v>459</v>
      </c>
      <c r="M7" s="8">
        <v>918</v>
      </c>
      <c r="N7" s="8"/>
      <c r="O7" s="8">
        <v>1055</v>
      </c>
      <c r="P7" s="40">
        <v>514</v>
      </c>
      <c r="Q7" s="36"/>
      <c r="R7" s="10"/>
      <c r="S7" s="40">
        <v>600</v>
      </c>
      <c r="T7" s="40"/>
      <c r="U7" s="40"/>
      <c r="V7" s="12">
        <f>SUM(J7:U7)-L7</f>
        <v>3087</v>
      </c>
    </row>
    <row r="8" spans="1:22" s="9" customFormat="1" ht="19.5" customHeight="1" x14ac:dyDescent="0.15">
      <c r="A8" s="10"/>
      <c r="B8" s="10"/>
      <c r="C8" s="8">
        <v>5</v>
      </c>
      <c r="D8" s="53"/>
      <c r="E8" s="37"/>
      <c r="F8" s="23" t="s">
        <v>23</v>
      </c>
      <c r="G8" s="7" t="s">
        <v>11</v>
      </c>
      <c r="H8" s="8">
        <v>2005</v>
      </c>
      <c r="I8" s="8" t="s">
        <v>9</v>
      </c>
      <c r="J8" s="8">
        <v>834</v>
      </c>
      <c r="K8" s="14">
        <v>600</v>
      </c>
      <c r="L8" s="19">
        <v>450</v>
      </c>
      <c r="M8" s="8"/>
      <c r="N8" s="8"/>
      <c r="O8" s="13"/>
      <c r="P8" s="40"/>
      <c r="Q8" s="24"/>
      <c r="R8" s="10">
        <v>968</v>
      </c>
      <c r="S8" s="41">
        <v>413</v>
      </c>
      <c r="T8" s="40">
        <v>533</v>
      </c>
      <c r="U8" s="40"/>
      <c r="V8" s="12">
        <f>SUM(J8:U8)-S8-L8</f>
        <v>2935</v>
      </c>
    </row>
    <row r="9" spans="1:22" s="9" customFormat="1" ht="19.5" customHeight="1" x14ac:dyDescent="0.15">
      <c r="A9" s="10"/>
      <c r="B9" s="8"/>
      <c r="C9" s="10">
        <v>6</v>
      </c>
      <c r="D9" s="53"/>
      <c r="E9" s="37"/>
      <c r="F9" s="23" t="s">
        <v>8</v>
      </c>
      <c r="G9" s="23" t="s">
        <v>19</v>
      </c>
      <c r="H9" s="8">
        <v>1969</v>
      </c>
      <c r="I9" s="8" t="s">
        <v>9</v>
      </c>
      <c r="J9" s="8"/>
      <c r="K9" s="11">
        <v>429</v>
      </c>
      <c r="L9" s="11">
        <v>440</v>
      </c>
      <c r="M9" s="8">
        <v>887</v>
      </c>
      <c r="N9" s="8"/>
      <c r="O9" s="8"/>
      <c r="P9" s="41">
        <v>270</v>
      </c>
      <c r="Q9" s="24"/>
      <c r="R9" s="10">
        <v>1040</v>
      </c>
      <c r="S9" s="41">
        <v>191</v>
      </c>
      <c r="T9" s="41">
        <v>372</v>
      </c>
      <c r="U9" s="41">
        <v>201</v>
      </c>
      <c r="V9" s="12">
        <f>SUM(J9:U9)-P9-S9-T9-U9</f>
        <v>2796</v>
      </c>
    </row>
    <row r="10" spans="1:22" s="9" customFormat="1" ht="19.5" customHeight="1" x14ac:dyDescent="0.15">
      <c r="A10" s="50" t="s">
        <v>347</v>
      </c>
      <c r="B10" s="8"/>
      <c r="C10" s="8">
        <v>7</v>
      </c>
      <c r="D10" s="53" t="s">
        <v>347</v>
      </c>
      <c r="E10" s="37"/>
      <c r="F10" s="28" t="s">
        <v>24</v>
      </c>
      <c r="G10" s="23" t="s">
        <v>11</v>
      </c>
      <c r="H10" s="8">
        <v>1971</v>
      </c>
      <c r="I10" s="8" t="s">
        <v>20</v>
      </c>
      <c r="J10" s="36">
        <v>515</v>
      </c>
      <c r="K10" s="42"/>
      <c r="L10" s="49">
        <v>520</v>
      </c>
      <c r="M10" s="8">
        <v>1161</v>
      </c>
      <c r="N10" s="24">
        <v>531</v>
      </c>
      <c r="O10" s="8"/>
      <c r="P10" s="40"/>
      <c r="Q10" s="24"/>
      <c r="R10" s="10"/>
      <c r="S10" s="41">
        <v>517</v>
      </c>
      <c r="T10" s="41">
        <v>420</v>
      </c>
      <c r="U10" s="40">
        <v>548</v>
      </c>
      <c r="V10" s="12">
        <f>SUM(J10:U10)-J10-T10-S10</f>
        <v>2760</v>
      </c>
    </row>
    <row r="11" spans="1:22" s="9" customFormat="1" ht="19.5" customHeight="1" x14ac:dyDescent="0.15">
      <c r="A11" s="10"/>
      <c r="B11" s="8"/>
      <c r="C11" s="10">
        <v>8</v>
      </c>
      <c r="D11" s="53"/>
      <c r="E11" s="37"/>
      <c r="F11" s="23" t="s">
        <v>13</v>
      </c>
      <c r="G11" s="23" t="s">
        <v>11</v>
      </c>
      <c r="H11" s="8">
        <v>1986</v>
      </c>
      <c r="I11" s="8" t="s">
        <v>9</v>
      </c>
      <c r="J11" s="8">
        <v>943</v>
      </c>
      <c r="K11" s="14"/>
      <c r="L11" s="14">
        <v>600</v>
      </c>
      <c r="M11" s="8"/>
      <c r="N11" s="8"/>
      <c r="O11" s="8"/>
      <c r="P11" s="40"/>
      <c r="Q11" s="24"/>
      <c r="R11" s="10">
        <v>1117</v>
      </c>
      <c r="S11" s="40"/>
      <c r="T11" s="40"/>
      <c r="U11" s="40"/>
      <c r="V11" s="12">
        <f>SUM(J11:U11)</f>
        <v>2660</v>
      </c>
    </row>
    <row r="12" spans="1:22" s="9" customFormat="1" ht="19.5" customHeight="1" x14ac:dyDescent="0.15">
      <c r="A12" s="10"/>
      <c r="B12" s="8"/>
      <c r="C12" s="8">
        <v>9</v>
      </c>
      <c r="D12" s="53"/>
      <c r="E12" s="37"/>
      <c r="F12" s="23" t="s">
        <v>15</v>
      </c>
      <c r="G12" s="23" t="s">
        <v>665</v>
      </c>
      <c r="H12" s="8">
        <v>1963</v>
      </c>
      <c r="I12" s="8" t="s">
        <v>12</v>
      </c>
      <c r="J12" s="8"/>
      <c r="K12" s="14">
        <v>508</v>
      </c>
      <c r="L12" s="14">
        <v>375</v>
      </c>
      <c r="M12" s="13">
        <v>601</v>
      </c>
      <c r="N12" s="10"/>
      <c r="O12" s="10">
        <v>811</v>
      </c>
      <c r="P12" s="40"/>
      <c r="Q12" s="24"/>
      <c r="R12" s="10">
        <v>777</v>
      </c>
      <c r="S12" s="41">
        <v>301</v>
      </c>
      <c r="T12" s="41">
        <v>251</v>
      </c>
      <c r="U12" s="40"/>
      <c r="V12" s="12">
        <f>SUM(J12:U12)-M12-S12-T12</f>
        <v>2471</v>
      </c>
    </row>
    <row r="13" spans="1:22" s="9" customFormat="1" ht="19.5" customHeight="1" x14ac:dyDescent="0.15">
      <c r="A13" s="10"/>
      <c r="B13" s="8"/>
      <c r="C13" s="10">
        <v>10</v>
      </c>
      <c r="D13" s="53"/>
      <c r="E13" s="37"/>
      <c r="F13" s="23" t="s">
        <v>117</v>
      </c>
      <c r="G13" s="15" t="s">
        <v>365</v>
      </c>
      <c r="H13" s="8">
        <v>1965</v>
      </c>
      <c r="I13" s="8" t="s">
        <v>9</v>
      </c>
      <c r="J13" s="8"/>
      <c r="K13" s="14"/>
      <c r="L13" s="14">
        <v>400</v>
      </c>
      <c r="M13" s="8">
        <v>535</v>
      </c>
      <c r="N13" s="8"/>
      <c r="O13" s="8"/>
      <c r="P13" s="40"/>
      <c r="Q13" s="36"/>
      <c r="R13" s="10">
        <v>900</v>
      </c>
      <c r="S13" s="40">
        <v>508</v>
      </c>
      <c r="T13" s="40"/>
      <c r="U13" s="40"/>
      <c r="V13" s="12">
        <f>SUM(J13:U13)</f>
        <v>2343</v>
      </c>
    </row>
    <row r="14" spans="1:22" s="9" customFormat="1" ht="19.5" customHeight="1" x14ac:dyDescent="0.15">
      <c r="A14" s="10"/>
      <c r="B14" s="24" t="s">
        <v>347</v>
      </c>
      <c r="C14" s="8">
        <v>11</v>
      </c>
      <c r="D14" s="53"/>
      <c r="E14" s="37" t="s">
        <v>347</v>
      </c>
      <c r="F14" s="33" t="s">
        <v>207</v>
      </c>
      <c r="G14" s="15" t="s">
        <v>76</v>
      </c>
      <c r="H14" s="8">
        <v>2010</v>
      </c>
      <c r="I14" s="10" t="s">
        <v>20</v>
      </c>
      <c r="J14" s="10"/>
      <c r="K14" s="14"/>
      <c r="L14" s="14"/>
      <c r="M14" s="8">
        <v>857</v>
      </c>
      <c r="N14" s="8"/>
      <c r="O14" s="8">
        <v>1200</v>
      </c>
      <c r="P14" s="40"/>
      <c r="Q14" s="24"/>
      <c r="R14" s="10"/>
      <c r="S14" s="40"/>
      <c r="T14" s="40"/>
      <c r="U14" s="40"/>
      <c r="V14" s="12">
        <f>SUM(J14:U14)</f>
        <v>2057</v>
      </c>
    </row>
    <row r="15" spans="1:22" s="9" customFormat="1" ht="19.5" customHeight="1" x14ac:dyDescent="0.15">
      <c r="A15" s="10"/>
      <c r="B15" s="8"/>
      <c r="C15" s="10">
        <v>12</v>
      </c>
      <c r="D15" s="53"/>
      <c r="E15" s="59"/>
      <c r="F15" s="23" t="s">
        <v>104</v>
      </c>
      <c r="G15" s="15" t="s">
        <v>105</v>
      </c>
      <c r="H15" s="8">
        <v>1957</v>
      </c>
      <c r="I15" s="8" t="s">
        <v>9</v>
      </c>
      <c r="J15" s="8"/>
      <c r="K15" s="11"/>
      <c r="L15" s="11"/>
      <c r="M15" s="10">
        <v>720</v>
      </c>
      <c r="N15" s="10"/>
      <c r="O15" s="10"/>
      <c r="P15" s="40">
        <v>496</v>
      </c>
      <c r="Q15" s="36"/>
      <c r="R15" s="10">
        <v>720</v>
      </c>
      <c r="S15" s="40"/>
      <c r="T15" s="40"/>
      <c r="U15" s="40"/>
      <c r="V15" s="12">
        <f>SUM(J15:U15)</f>
        <v>1936</v>
      </c>
    </row>
    <row r="16" spans="1:22" s="9" customFormat="1" ht="19.5" customHeight="1" x14ac:dyDescent="0.15">
      <c r="A16" s="37"/>
      <c r="B16" s="10"/>
      <c r="C16" s="8">
        <v>13</v>
      </c>
      <c r="D16" s="53"/>
      <c r="E16" s="37"/>
      <c r="F16" s="23" t="s">
        <v>329</v>
      </c>
      <c r="G16" s="7" t="s">
        <v>76</v>
      </c>
      <c r="H16" s="8">
        <v>2004</v>
      </c>
      <c r="I16" s="8" t="s">
        <v>9</v>
      </c>
      <c r="J16" s="8"/>
      <c r="K16" s="11"/>
      <c r="L16" s="11"/>
      <c r="M16" s="10">
        <v>773</v>
      </c>
      <c r="N16" s="10"/>
      <c r="O16" s="10">
        <v>1125</v>
      </c>
      <c r="P16" s="40"/>
      <c r="Q16" s="24"/>
      <c r="R16" s="10"/>
      <c r="S16" s="40"/>
      <c r="T16" s="40"/>
      <c r="U16" s="40"/>
      <c r="V16" s="12">
        <f>SUM(J16:U16)</f>
        <v>1898</v>
      </c>
    </row>
    <row r="17" spans="1:23" s="9" customFormat="1" ht="19.5" customHeight="1" x14ac:dyDescent="0.15">
      <c r="A17" s="50" t="s">
        <v>347</v>
      </c>
      <c r="B17" s="10"/>
      <c r="C17" s="10">
        <v>14</v>
      </c>
      <c r="D17" s="53" t="s">
        <v>347</v>
      </c>
      <c r="E17" s="37"/>
      <c r="F17" s="28" t="s">
        <v>57</v>
      </c>
      <c r="G17" s="7" t="s">
        <v>41</v>
      </c>
      <c r="H17" s="8">
        <v>1980</v>
      </c>
      <c r="I17" s="8" t="s">
        <v>58</v>
      </c>
      <c r="J17" s="8"/>
      <c r="K17" s="19"/>
      <c r="L17" s="14">
        <v>389</v>
      </c>
      <c r="M17" s="10">
        <v>982</v>
      </c>
      <c r="N17" s="10"/>
      <c r="O17" s="10"/>
      <c r="P17" s="41"/>
      <c r="Q17" s="24"/>
      <c r="R17" s="10"/>
      <c r="S17" s="40">
        <v>480</v>
      </c>
      <c r="T17" s="40"/>
      <c r="U17" s="41">
        <v>378</v>
      </c>
      <c r="V17" s="12">
        <f>SUM(J17:U17)-U17</f>
        <v>1851</v>
      </c>
    </row>
    <row r="18" spans="1:23" s="9" customFormat="1" ht="19.5" customHeight="1" x14ac:dyDescent="0.15">
      <c r="A18" s="10" t="s">
        <v>347</v>
      </c>
      <c r="B18" s="8"/>
      <c r="C18" s="8">
        <v>15</v>
      </c>
      <c r="D18" s="53" t="s">
        <v>347</v>
      </c>
      <c r="E18" s="37"/>
      <c r="F18" s="23" t="s">
        <v>215</v>
      </c>
      <c r="G18" s="7" t="s">
        <v>74</v>
      </c>
      <c r="H18" s="8">
        <v>1978</v>
      </c>
      <c r="I18" s="8" t="s">
        <v>9</v>
      </c>
      <c r="J18" s="10"/>
      <c r="K18" s="14"/>
      <c r="L18" s="14"/>
      <c r="M18" s="13">
        <v>213</v>
      </c>
      <c r="N18" s="10"/>
      <c r="O18" s="13"/>
      <c r="P18" s="40">
        <v>546</v>
      </c>
      <c r="Q18" s="24">
        <v>364</v>
      </c>
      <c r="R18" s="10">
        <v>667</v>
      </c>
      <c r="S18" s="40"/>
      <c r="T18" s="40"/>
      <c r="U18" s="40">
        <v>177</v>
      </c>
      <c r="V18" s="12">
        <f>SUM(J18:U18)-M18</f>
        <v>1754</v>
      </c>
    </row>
    <row r="19" spans="1:23" s="9" customFormat="1" ht="19.5" customHeight="1" x14ac:dyDescent="0.15">
      <c r="A19" s="10" t="s">
        <v>347</v>
      </c>
      <c r="B19" s="24" t="s">
        <v>347</v>
      </c>
      <c r="C19" s="10">
        <v>16</v>
      </c>
      <c r="D19" s="53" t="s">
        <v>347</v>
      </c>
      <c r="E19" s="37" t="s">
        <v>347</v>
      </c>
      <c r="F19" s="31" t="s">
        <v>239</v>
      </c>
      <c r="G19" s="23" t="s">
        <v>76</v>
      </c>
      <c r="H19" s="8">
        <v>2007</v>
      </c>
      <c r="I19" s="8" t="s">
        <v>9</v>
      </c>
      <c r="J19" s="8"/>
      <c r="K19" s="11"/>
      <c r="L19" s="11">
        <v>258</v>
      </c>
      <c r="M19" s="8">
        <v>333</v>
      </c>
      <c r="N19" s="8"/>
      <c r="O19" s="8">
        <v>660</v>
      </c>
      <c r="P19" s="40"/>
      <c r="Q19" s="36">
        <v>113</v>
      </c>
      <c r="R19" s="10"/>
      <c r="S19" s="40">
        <v>360</v>
      </c>
      <c r="T19" s="40"/>
      <c r="U19" s="40"/>
      <c r="V19" s="12">
        <f>SUM(J19:U19)-Q19</f>
        <v>1611</v>
      </c>
      <c r="W19" s="16"/>
    </row>
    <row r="20" spans="1:23" s="9" customFormat="1" ht="19.5" customHeight="1" x14ac:dyDescent="0.15">
      <c r="A20" s="20"/>
      <c r="B20" s="10"/>
      <c r="C20" s="8">
        <v>17</v>
      </c>
      <c r="D20" s="53"/>
      <c r="E20" s="37"/>
      <c r="F20" s="60" t="s">
        <v>186</v>
      </c>
      <c r="G20" s="7" t="s">
        <v>105</v>
      </c>
      <c r="H20" s="8">
        <v>1984</v>
      </c>
      <c r="I20" s="8" t="s">
        <v>20</v>
      </c>
      <c r="J20" s="8"/>
      <c r="K20" s="11"/>
      <c r="L20" s="11"/>
      <c r="M20" s="8">
        <v>746</v>
      </c>
      <c r="N20" s="8"/>
      <c r="O20" s="8"/>
      <c r="P20" s="41">
        <v>334</v>
      </c>
      <c r="Q20" s="24"/>
      <c r="R20" s="10"/>
      <c r="S20" s="40"/>
      <c r="T20" s="40">
        <v>474</v>
      </c>
      <c r="U20" s="40">
        <v>343</v>
      </c>
      <c r="V20" s="12">
        <f>SUM(J20:U20)-P20</f>
        <v>1563</v>
      </c>
      <c r="W20" s="16"/>
    </row>
    <row r="21" spans="1:23" s="9" customFormat="1" ht="19.5" customHeight="1" x14ac:dyDescent="0.15">
      <c r="A21" s="10"/>
      <c r="B21" s="8"/>
      <c r="C21" s="10">
        <v>18</v>
      </c>
      <c r="D21" s="53"/>
      <c r="E21" s="37"/>
      <c r="F21" s="23" t="s">
        <v>301</v>
      </c>
      <c r="G21" s="7" t="s">
        <v>93</v>
      </c>
      <c r="H21" s="8">
        <v>2005</v>
      </c>
      <c r="I21" s="8" t="s">
        <v>9</v>
      </c>
      <c r="J21" s="8"/>
      <c r="K21" s="11"/>
      <c r="L21" s="11"/>
      <c r="M21" s="8"/>
      <c r="N21" s="8"/>
      <c r="O21" s="8">
        <v>926</v>
      </c>
      <c r="P21" s="40"/>
      <c r="Q21" s="24"/>
      <c r="R21" s="18">
        <v>617</v>
      </c>
      <c r="S21" s="40"/>
      <c r="T21" s="40"/>
      <c r="U21" s="40"/>
      <c r="V21" s="12">
        <f>SUM(J21:U21)</f>
        <v>1543</v>
      </c>
    </row>
    <row r="22" spans="1:23" s="9" customFormat="1" ht="19.5" customHeight="1" x14ac:dyDescent="0.15">
      <c r="A22" s="20"/>
      <c r="B22" s="8"/>
      <c r="C22" s="8">
        <v>19</v>
      </c>
      <c r="D22" s="53"/>
      <c r="E22" s="37"/>
      <c r="F22" s="28" t="s">
        <v>320</v>
      </c>
      <c r="G22" s="7" t="s">
        <v>321</v>
      </c>
      <c r="H22" s="8">
        <v>1987</v>
      </c>
      <c r="I22" s="8" t="s">
        <v>20</v>
      </c>
      <c r="J22" s="8"/>
      <c r="K22" s="11"/>
      <c r="L22" s="11">
        <v>514</v>
      </c>
      <c r="M22" s="8">
        <v>1016</v>
      </c>
      <c r="N22" s="8"/>
      <c r="O22" s="8"/>
      <c r="P22" s="40"/>
      <c r="Q22" s="24"/>
      <c r="R22" s="10"/>
      <c r="S22" s="40"/>
      <c r="T22" s="40"/>
      <c r="U22" s="40"/>
      <c r="V22" s="12">
        <f>SUM(J22:U22)</f>
        <v>1530</v>
      </c>
      <c r="W22" s="16"/>
    </row>
    <row r="23" spans="1:23" s="9" customFormat="1" ht="19.5" customHeight="1" x14ac:dyDescent="0.15">
      <c r="A23" s="10"/>
      <c r="B23" s="24" t="s">
        <v>347</v>
      </c>
      <c r="C23" s="10">
        <v>20</v>
      </c>
      <c r="D23" s="53"/>
      <c r="E23" s="37" t="s">
        <v>347</v>
      </c>
      <c r="F23" s="33" t="s">
        <v>116</v>
      </c>
      <c r="G23" s="7" t="s">
        <v>76</v>
      </c>
      <c r="H23" s="8">
        <v>2008</v>
      </c>
      <c r="I23" s="8" t="s">
        <v>20</v>
      </c>
      <c r="J23" s="8"/>
      <c r="K23" s="11"/>
      <c r="L23" s="11">
        <v>183</v>
      </c>
      <c r="M23" s="8">
        <v>185</v>
      </c>
      <c r="N23" s="8"/>
      <c r="O23" s="8">
        <v>708</v>
      </c>
      <c r="P23" s="41">
        <v>144</v>
      </c>
      <c r="Q23" s="36">
        <v>72</v>
      </c>
      <c r="R23" s="13"/>
      <c r="S23" s="40">
        <v>429</v>
      </c>
      <c r="T23" s="40"/>
      <c r="U23" s="40"/>
      <c r="V23" s="12">
        <f>SUM(J23:U23)-Q23-P23</f>
        <v>1505</v>
      </c>
    </row>
    <row r="24" spans="1:23" s="9" customFormat="1" ht="19.5" customHeight="1" x14ac:dyDescent="0.15">
      <c r="A24" s="10"/>
      <c r="B24" s="8"/>
      <c r="C24" s="8">
        <v>21</v>
      </c>
      <c r="D24" s="53"/>
      <c r="E24" s="37"/>
      <c r="F24" s="23" t="s">
        <v>21</v>
      </c>
      <c r="G24" s="15" t="s">
        <v>22</v>
      </c>
      <c r="H24" s="8">
        <v>1970</v>
      </c>
      <c r="I24" s="8" t="s">
        <v>9</v>
      </c>
      <c r="J24" s="36">
        <v>282</v>
      </c>
      <c r="K24" s="42"/>
      <c r="L24" s="49">
        <v>222</v>
      </c>
      <c r="M24" s="8"/>
      <c r="N24" s="36">
        <v>319</v>
      </c>
      <c r="O24" s="8">
        <v>492</v>
      </c>
      <c r="P24" s="40">
        <v>370</v>
      </c>
      <c r="Q24" s="24"/>
      <c r="R24" s="10">
        <v>401</v>
      </c>
      <c r="S24" s="41"/>
      <c r="T24" s="41">
        <v>217</v>
      </c>
      <c r="U24" s="41"/>
      <c r="V24" s="12">
        <f>SUM(J24:U24)-J24-N24-T24</f>
        <v>1485</v>
      </c>
      <c r="W24" s="16"/>
    </row>
    <row r="25" spans="1:23" s="9" customFormat="1" ht="19.5" customHeight="1" x14ac:dyDescent="0.15">
      <c r="A25" s="10" t="s">
        <v>347</v>
      </c>
      <c r="B25" s="10" t="s">
        <v>347</v>
      </c>
      <c r="C25" s="10">
        <v>22</v>
      </c>
      <c r="D25" s="53" t="s">
        <v>347</v>
      </c>
      <c r="E25" s="37" t="s">
        <v>347</v>
      </c>
      <c r="F25" s="33" t="s">
        <v>264</v>
      </c>
      <c r="G25" s="15" t="s">
        <v>76</v>
      </c>
      <c r="H25" s="8">
        <v>2009</v>
      </c>
      <c r="I25" s="10" t="s">
        <v>20</v>
      </c>
      <c r="J25" s="8"/>
      <c r="K25" s="11"/>
      <c r="L25" s="11"/>
      <c r="M25" s="8">
        <v>475</v>
      </c>
      <c r="N25" s="8"/>
      <c r="O25" s="8"/>
      <c r="P25" s="29">
        <v>375</v>
      </c>
      <c r="Q25" s="24">
        <v>323</v>
      </c>
      <c r="R25" s="10"/>
      <c r="S25" s="40">
        <v>248</v>
      </c>
      <c r="T25" s="40"/>
      <c r="U25" s="40"/>
      <c r="V25" s="12">
        <f>SUM(J25:U25)</f>
        <v>1421</v>
      </c>
      <c r="W25" s="16"/>
    </row>
    <row r="26" spans="1:23" s="9" customFormat="1" ht="19.5" customHeight="1" x14ac:dyDescent="0.15">
      <c r="A26" s="10"/>
      <c r="B26" s="10"/>
      <c r="C26" s="8">
        <v>23</v>
      </c>
      <c r="D26" s="53"/>
      <c r="E26" s="59"/>
      <c r="F26" s="28" t="s">
        <v>31</v>
      </c>
      <c r="G26" s="23" t="s">
        <v>22</v>
      </c>
      <c r="H26" s="8">
        <v>1974</v>
      </c>
      <c r="I26" s="8" t="s">
        <v>20</v>
      </c>
      <c r="J26" s="8"/>
      <c r="K26" s="14"/>
      <c r="L26" s="14"/>
      <c r="M26" s="24">
        <v>366</v>
      </c>
      <c r="N26" s="24"/>
      <c r="O26" s="8"/>
      <c r="P26" s="40">
        <v>164</v>
      </c>
      <c r="Q26" s="24"/>
      <c r="R26" s="10">
        <v>837</v>
      </c>
      <c r="S26" s="40"/>
      <c r="T26" s="40"/>
      <c r="U26" s="40"/>
      <c r="V26" s="12">
        <f>SUM(J26:U26)</f>
        <v>1367</v>
      </c>
    </row>
    <row r="27" spans="1:23" s="9" customFormat="1" ht="19.5" customHeight="1" x14ac:dyDescent="0.15">
      <c r="A27" s="10" t="s">
        <v>347</v>
      </c>
      <c r="B27" s="8"/>
      <c r="C27" s="10">
        <v>24</v>
      </c>
      <c r="D27" s="53" t="s">
        <v>347</v>
      </c>
      <c r="E27" s="37"/>
      <c r="F27" s="28" t="s">
        <v>145</v>
      </c>
      <c r="G27" s="7" t="s">
        <v>93</v>
      </c>
      <c r="H27" s="8">
        <v>1997</v>
      </c>
      <c r="I27" s="8" t="s">
        <v>20</v>
      </c>
      <c r="J27" s="8"/>
      <c r="K27" s="11"/>
      <c r="L27" s="11"/>
      <c r="M27" s="36">
        <v>495</v>
      </c>
      <c r="N27" s="24"/>
      <c r="O27" s="8">
        <v>758</v>
      </c>
      <c r="P27" s="40"/>
      <c r="Q27" s="24"/>
      <c r="R27" s="10">
        <v>569</v>
      </c>
      <c r="S27" s="40"/>
      <c r="T27" s="40"/>
      <c r="U27" s="40"/>
      <c r="V27" s="12">
        <f>SUM(J27:U27)-M27</f>
        <v>1327</v>
      </c>
    </row>
    <row r="28" spans="1:23" s="9" customFormat="1" ht="19.5" customHeight="1" x14ac:dyDescent="0.15">
      <c r="A28" s="10"/>
      <c r="B28" s="8"/>
      <c r="C28" s="8">
        <v>25</v>
      </c>
      <c r="D28" s="53"/>
      <c r="E28" s="37"/>
      <c r="F28" s="23" t="s">
        <v>152</v>
      </c>
      <c r="G28" s="7" t="s">
        <v>101</v>
      </c>
      <c r="H28" s="8">
        <v>1961</v>
      </c>
      <c r="I28" s="8" t="s">
        <v>9</v>
      </c>
      <c r="J28" s="8"/>
      <c r="K28" s="14"/>
      <c r="L28" s="14">
        <v>525</v>
      </c>
      <c r="M28" s="8">
        <v>515</v>
      </c>
      <c r="N28" s="8"/>
      <c r="O28" s="8"/>
      <c r="P28" s="40">
        <v>267</v>
      </c>
      <c r="Q28" s="24"/>
      <c r="R28" s="10"/>
      <c r="S28" s="40"/>
      <c r="T28" s="40"/>
      <c r="U28" s="40"/>
      <c r="V28" s="12">
        <f>SUM(J28:U28)</f>
        <v>1307</v>
      </c>
    </row>
    <row r="29" spans="1:23" s="9" customFormat="1" ht="19.5" customHeight="1" x14ac:dyDescent="0.15">
      <c r="A29" s="10"/>
      <c r="B29" s="8"/>
      <c r="C29" s="10">
        <v>26</v>
      </c>
      <c r="D29" s="53"/>
      <c r="E29" s="37"/>
      <c r="F29" s="23" t="s">
        <v>26</v>
      </c>
      <c r="G29" s="15" t="s">
        <v>27</v>
      </c>
      <c r="H29" s="8">
        <v>1949</v>
      </c>
      <c r="I29" s="8" t="s">
        <v>9</v>
      </c>
      <c r="J29" s="36"/>
      <c r="K29" s="19">
        <v>87</v>
      </c>
      <c r="L29" s="14">
        <v>318</v>
      </c>
      <c r="M29" s="24">
        <v>437</v>
      </c>
      <c r="N29" s="24"/>
      <c r="O29" s="8"/>
      <c r="P29" s="40">
        <v>142</v>
      </c>
      <c r="Q29" s="36">
        <v>110</v>
      </c>
      <c r="R29" s="10">
        <v>363</v>
      </c>
      <c r="S29" s="41"/>
      <c r="T29" s="41">
        <v>129</v>
      </c>
      <c r="U29" s="41"/>
      <c r="V29" s="12">
        <f>SUM(J29:U29)-K29-T29-Q29</f>
        <v>1260</v>
      </c>
    </row>
    <row r="30" spans="1:23" s="9" customFormat="1" ht="19.5" customHeight="1" x14ac:dyDescent="0.15">
      <c r="A30" s="10"/>
      <c r="B30" s="8"/>
      <c r="C30" s="8">
        <v>27</v>
      </c>
      <c r="D30" s="53"/>
      <c r="E30" s="37"/>
      <c r="F30" s="23" t="s">
        <v>245</v>
      </c>
      <c r="G30" s="7" t="s">
        <v>101</v>
      </c>
      <c r="H30" s="8">
        <v>1961</v>
      </c>
      <c r="I30" s="8" t="s">
        <v>9</v>
      </c>
      <c r="J30" s="8"/>
      <c r="K30" s="14"/>
      <c r="L30" s="14"/>
      <c r="M30" s="8">
        <v>1123</v>
      </c>
      <c r="N30" s="8"/>
      <c r="O30" s="8"/>
      <c r="P30" s="40"/>
      <c r="Q30" s="24"/>
      <c r="R30" s="10"/>
      <c r="S30" s="40"/>
      <c r="T30" s="40"/>
      <c r="U30" s="40"/>
      <c r="V30" s="12">
        <f>SUM(J30:U30)</f>
        <v>1123</v>
      </c>
    </row>
    <row r="31" spans="1:23" s="9" customFormat="1" ht="20" customHeight="1" x14ac:dyDescent="0.15">
      <c r="A31" s="10"/>
      <c r="B31" s="8"/>
      <c r="C31" s="10">
        <v>28</v>
      </c>
      <c r="D31" s="53"/>
      <c r="E31" s="63"/>
      <c r="F31" s="28" t="s">
        <v>364</v>
      </c>
      <c r="G31" s="15" t="s">
        <v>101</v>
      </c>
      <c r="H31" s="8">
        <v>1976</v>
      </c>
      <c r="I31" s="24" t="s">
        <v>20</v>
      </c>
      <c r="J31" s="8"/>
      <c r="K31" s="11"/>
      <c r="L31" s="11"/>
      <c r="M31" s="8">
        <v>578</v>
      </c>
      <c r="N31" s="8"/>
      <c r="O31" s="8"/>
      <c r="P31" s="40">
        <v>222</v>
      </c>
      <c r="Q31" s="24"/>
      <c r="R31" s="10"/>
      <c r="S31" s="40">
        <v>301</v>
      </c>
      <c r="T31" s="40"/>
      <c r="U31" s="40"/>
      <c r="V31" s="12">
        <f>SUM(J31:U31)</f>
        <v>1101</v>
      </c>
    </row>
    <row r="32" spans="1:23" s="9" customFormat="1" ht="20" customHeight="1" x14ac:dyDescent="0.15">
      <c r="A32" s="10"/>
      <c r="B32" s="8"/>
      <c r="C32" s="8">
        <v>29</v>
      </c>
      <c r="D32" s="53"/>
      <c r="E32" s="37"/>
      <c r="F32" s="23" t="s">
        <v>62</v>
      </c>
      <c r="G32" s="7" t="s">
        <v>63</v>
      </c>
      <c r="H32" s="8">
        <v>1988</v>
      </c>
      <c r="I32" s="8" t="s">
        <v>9</v>
      </c>
      <c r="J32" s="8"/>
      <c r="K32" s="11">
        <v>360</v>
      </c>
      <c r="L32" s="11"/>
      <c r="M32" s="8"/>
      <c r="N32" s="8"/>
      <c r="O32" s="8"/>
      <c r="P32" s="40">
        <v>450</v>
      </c>
      <c r="Q32" s="24"/>
      <c r="R32" s="10"/>
      <c r="S32" s="40"/>
      <c r="T32" s="40"/>
      <c r="U32" s="40">
        <v>281</v>
      </c>
      <c r="V32" s="12">
        <f>SUM(J32:U32)</f>
        <v>1091</v>
      </c>
    </row>
    <row r="33" spans="1:22" s="9" customFormat="1" ht="19.5" customHeight="1" x14ac:dyDescent="0.15">
      <c r="A33" s="10"/>
      <c r="B33" s="10"/>
      <c r="C33" s="10">
        <v>30</v>
      </c>
      <c r="D33" s="54"/>
      <c r="E33" s="37"/>
      <c r="F33" s="23" t="s">
        <v>240</v>
      </c>
      <c r="G33" s="7" t="s">
        <v>76</v>
      </c>
      <c r="H33" s="8">
        <v>2004</v>
      </c>
      <c r="I33" s="8" t="s">
        <v>9</v>
      </c>
      <c r="J33" s="8"/>
      <c r="K33" s="14"/>
      <c r="L33" s="14"/>
      <c r="M33" s="8">
        <v>1086</v>
      </c>
      <c r="N33" s="8"/>
      <c r="O33" s="8"/>
      <c r="P33" s="40"/>
      <c r="Q33" s="24"/>
      <c r="R33" s="13"/>
      <c r="S33" s="40"/>
      <c r="T33" s="40"/>
      <c r="U33" s="40"/>
      <c r="V33" s="12">
        <f>SUM(J33:U33)</f>
        <v>1086</v>
      </c>
    </row>
    <row r="34" spans="1:22" s="9" customFormat="1" ht="19.5" hidden="1" customHeight="1" x14ac:dyDescent="0.15">
      <c r="A34" s="10"/>
      <c r="B34" s="8"/>
      <c r="C34" s="8">
        <v>31</v>
      </c>
      <c r="D34" s="53"/>
      <c r="E34" s="37"/>
      <c r="F34" s="23" t="s">
        <v>59</v>
      </c>
      <c r="G34" s="15" t="s">
        <v>60</v>
      </c>
      <c r="H34" s="8">
        <v>1969</v>
      </c>
      <c r="I34" s="8" t="s">
        <v>12</v>
      </c>
      <c r="J34" s="8"/>
      <c r="K34" s="11"/>
      <c r="L34" s="11"/>
      <c r="M34" s="8"/>
      <c r="N34" s="8"/>
      <c r="O34" s="8"/>
      <c r="P34" s="40"/>
      <c r="Q34" s="24">
        <v>960</v>
      </c>
      <c r="R34" s="10"/>
      <c r="S34" s="40"/>
      <c r="T34" s="40"/>
      <c r="U34" s="40"/>
      <c r="V34" s="12">
        <f>SUM(J34:U34)</f>
        <v>960</v>
      </c>
    </row>
    <row r="35" spans="1:22" s="9" customFormat="1" ht="19.5" customHeight="1" x14ac:dyDescent="0.15">
      <c r="A35" s="10"/>
      <c r="B35" s="8"/>
      <c r="C35" s="10">
        <v>31</v>
      </c>
      <c r="D35" s="53"/>
      <c r="E35" s="37"/>
      <c r="F35" s="23" t="s">
        <v>14</v>
      </c>
      <c r="G35" s="15" t="s">
        <v>11</v>
      </c>
      <c r="H35" s="8">
        <v>1968</v>
      </c>
      <c r="I35" s="10" t="s">
        <v>9</v>
      </c>
      <c r="J35" s="8"/>
      <c r="K35" s="14"/>
      <c r="L35" s="19">
        <v>285</v>
      </c>
      <c r="M35" s="8"/>
      <c r="N35" s="8"/>
      <c r="O35" s="13"/>
      <c r="P35" s="40">
        <v>600</v>
      </c>
      <c r="Q35" s="24"/>
      <c r="R35" s="10"/>
      <c r="S35" s="41">
        <v>382</v>
      </c>
      <c r="T35" s="41"/>
      <c r="U35" s="40">
        <v>416</v>
      </c>
      <c r="V35" s="12">
        <f>SUM(J35:U35)-L35-S35</f>
        <v>1016</v>
      </c>
    </row>
    <row r="36" spans="1:22" s="9" customFormat="1" ht="19.5" customHeight="1" x14ac:dyDescent="0.15">
      <c r="A36" s="10"/>
      <c r="B36" s="8"/>
      <c r="C36" s="8">
        <v>32</v>
      </c>
      <c r="D36" s="53"/>
      <c r="E36" s="37"/>
      <c r="F36" s="23" t="s">
        <v>109</v>
      </c>
      <c r="G36" s="7" t="s">
        <v>110</v>
      </c>
      <c r="H36" s="8">
        <v>1959</v>
      </c>
      <c r="I36" s="8" t="s">
        <v>9</v>
      </c>
      <c r="J36" s="8"/>
      <c r="K36" s="11"/>
      <c r="L36" s="11"/>
      <c r="M36" s="36">
        <v>227</v>
      </c>
      <c r="N36" s="8"/>
      <c r="O36" s="8">
        <v>615</v>
      </c>
      <c r="P36" s="40">
        <v>101</v>
      </c>
      <c r="Q36" s="24"/>
      <c r="R36" s="10">
        <v>231</v>
      </c>
      <c r="S36" s="40"/>
      <c r="T36" s="40"/>
      <c r="U36" s="40">
        <v>61</v>
      </c>
      <c r="V36" s="12">
        <f>SUM(J36:U36)-M36</f>
        <v>1008</v>
      </c>
    </row>
    <row r="37" spans="1:22" s="9" customFormat="1" ht="19.5" customHeight="1" x14ac:dyDescent="0.15">
      <c r="A37" s="10"/>
      <c r="B37" s="24"/>
      <c r="C37" s="10">
        <v>33</v>
      </c>
      <c r="D37" s="53"/>
      <c r="E37" s="37"/>
      <c r="F37" s="31" t="s">
        <v>276</v>
      </c>
      <c r="G37" s="7" t="s">
        <v>93</v>
      </c>
      <c r="H37" s="8">
        <v>2008</v>
      </c>
      <c r="I37" s="8" t="s">
        <v>9</v>
      </c>
      <c r="J37" s="8"/>
      <c r="K37" s="11"/>
      <c r="L37" s="11"/>
      <c r="M37" s="24">
        <v>647</v>
      </c>
      <c r="N37" s="24"/>
      <c r="O37" s="8"/>
      <c r="P37" s="40"/>
      <c r="Q37" s="36">
        <v>60</v>
      </c>
      <c r="R37" s="10">
        <v>328</v>
      </c>
      <c r="S37" s="40"/>
      <c r="T37" s="40"/>
      <c r="U37" s="40"/>
      <c r="V37" s="12">
        <f>SUM(J37:U37)-Q37</f>
        <v>975</v>
      </c>
    </row>
    <row r="38" spans="1:22" s="9" customFormat="1" ht="19.5" customHeight="1" x14ac:dyDescent="0.15">
      <c r="A38" s="10"/>
      <c r="B38" s="8"/>
      <c r="C38" s="8">
        <v>34</v>
      </c>
      <c r="D38" s="53"/>
      <c r="E38" s="37"/>
      <c r="F38" s="28" t="s">
        <v>97</v>
      </c>
      <c r="G38" s="15" t="s">
        <v>98</v>
      </c>
      <c r="H38" s="8">
        <v>1994</v>
      </c>
      <c r="I38" s="8" t="s">
        <v>20</v>
      </c>
      <c r="J38" s="8"/>
      <c r="K38" s="11"/>
      <c r="L38" s="11"/>
      <c r="M38" s="8">
        <v>828</v>
      </c>
      <c r="N38" s="8"/>
      <c r="O38" s="8"/>
      <c r="P38" s="40"/>
      <c r="Q38" s="24"/>
      <c r="R38" s="10"/>
      <c r="S38" s="40"/>
      <c r="T38" s="40"/>
      <c r="U38" s="40"/>
      <c r="V38" s="12">
        <f>SUM(J38:U38)</f>
        <v>828</v>
      </c>
    </row>
    <row r="39" spans="1:22" s="9" customFormat="1" ht="19.5" customHeight="1" x14ac:dyDescent="0.15">
      <c r="A39" s="10"/>
      <c r="B39" s="24"/>
      <c r="C39" s="10">
        <v>35</v>
      </c>
      <c r="D39" s="53"/>
      <c r="E39" s="37"/>
      <c r="F39" s="32" t="s">
        <v>345</v>
      </c>
      <c r="G39" s="23" t="s">
        <v>331</v>
      </c>
      <c r="H39" s="8">
        <v>2009</v>
      </c>
      <c r="I39" s="24" t="s">
        <v>9</v>
      </c>
      <c r="J39" s="8"/>
      <c r="K39" s="14"/>
      <c r="L39" s="14"/>
      <c r="M39" s="8">
        <v>349</v>
      </c>
      <c r="N39" s="8"/>
      <c r="O39" s="8"/>
      <c r="P39" s="40"/>
      <c r="Q39" s="24"/>
      <c r="R39" s="10">
        <v>440</v>
      </c>
      <c r="S39" s="40"/>
      <c r="T39" s="40"/>
      <c r="U39" s="40"/>
      <c r="V39" s="12">
        <f>SUM(J39:U39)</f>
        <v>789</v>
      </c>
    </row>
    <row r="40" spans="1:22" s="9" customFormat="1" ht="19.5" customHeight="1" x14ac:dyDescent="0.15">
      <c r="A40" s="10"/>
      <c r="B40" s="8"/>
      <c r="C40" s="8">
        <v>36</v>
      </c>
      <c r="D40" s="53"/>
      <c r="E40" s="37"/>
      <c r="F40" s="23" t="s">
        <v>130</v>
      </c>
      <c r="G40" s="15" t="s">
        <v>115</v>
      </c>
      <c r="H40" s="8">
        <v>1963</v>
      </c>
      <c r="I40" s="8" t="s">
        <v>9</v>
      </c>
      <c r="J40" s="8"/>
      <c r="K40" s="11"/>
      <c r="L40" s="11"/>
      <c r="M40" s="8"/>
      <c r="N40" s="8"/>
      <c r="O40" s="8"/>
      <c r="P40" s="40"/>
      <c r="Q40" s="24"/>
      <c r="R40" s="10"/>
      <c r="S40" s="40"/>
      <c r="T40" s="40">
        <v>328</v>
      </c>
      <c r="U40" s="40">
        <v>456</v>
      </c>
      <c r="V40" s="12">
        <f>SUM(J40:U40)</f>
        <v>784</v>
      </c>
    </row>
    <row r="41" spans="1:22" s="9" customFormat="1" ht="19.5" customHeight="1" x14ac:dyDescent="0.15">
      <c r="A41" s="10"/>
      <c r="B41" s="8"/>
      <c r="C41" s="10">
        <v>37</v>
      </c>
      <c r="D41" s="53"/>
      <c r="E41" s="37"/>
      <c r="F41" s="23" t="s">
        <v>185</v>
      </c>
      <c r="G41" s="7" t="s">
        <v>101</v>
      </c>
      <c r="H41" s="8">
        <v>1972</v>
      </c>
      <c r="I41" s="10" t="s">
        <v>9</v>
      </c>
      <c r="J41" s="10"/>
      <c r="K41" s="11"/>
      <c r="L41" s="11">
        <v>301</v>
      </c>
      <c r="M41" s="8">
        <v>456</v>
      </c>
      <c r="N41" s="8"/>
      <c r="O41" s="8"/>
      <c r="P41" s="40"/>
      <c r="Q41" s="24"/>
      <c r="R41" s="10"/>
      <c r="S41" s="40"/>
      <c r="T41" s="40"/>
      <c r="U41" s="40"/>
      <c r="V41" s="12">
        <f>SUM(J41:U41)</f>
        <v>757</v>
      </c>
    </row>
    <row r="42" spans="1:22" s="9" customFormat="1" ht="19.5" customHeight="1" x14ac:dyDescent="0.15">
      <c r="A42" s="10"/>
      <c r="B42" s="8"/>
      <c r="C42" s="8">
        <v>38</v>
      </c>
      <c r="D42" s="53"/>
      <c r="E42" s="37"/>
      <c r="F42" s="48" t="s">
        <v>34</v>
      </c>
      <c r="G42" s="7" t="s">
        <v>11</v>
      </c>
      <c r="H42" s="8">
        <v>2009</v>
      </c>
      <c r="I42" s="8" t="s">
        <v>9</v>
      </c>
      <c r="J42" s="8"/>
      <c r="K42" s="11"/>
      <c r="L42" s="11">
        <v>201</v>
      </c>
      <c r="M42" s="8">
        <v>301</v>
      </c>
      <c r="N42" s="8"/>
      <c r="O42" s="8"/>
      <c r="P42" s="40"/>
      <c r="Q42" s="24"/>
      <c r="R42" s="10"/>
      <c r="S42" s="40">
        <v>253</v>
      </c>
      <c r="T42" s="41"/>
      <c r="U42" s="41"/>
      <c r="V42" s="12">
        <f>SUM(J42:U42)</f>
        <v>755</v>
      </c>
    </row>
    <row r="43" spans="1:22" s="9" customFormat="1" ht="19.5" customHeight="1" x14ac:dyDescent="0.15">
      <c r="A43" s="10"/>
      <c r="B43" s="24"/>
      <c r="C43" s="10">
        <v>39</v>
      </c>
      <c r="D43" s="53"/>
      <c r="E43" s="37"/>
      <c r="F43" s="31" t="s">
        <v>54</v>
      </c>
      <c r="G43" s="7" t="s">
        <v>11</v>
      </c>
      <c r="H43" s="8">
        <v>2007</v>
      </c>
      <c r="I43" s="8" t="s">
        <v>9</v>
      </c>
      <c r="J43" s="8">
        <v>149</v>
      </c>
      <c r="K43" s="14">
        <v>248</v>
      </c>
      <c r="L43" s="19">
        <v>131</v>
      </c>
      <c r="M43" s="8"/>
      <c r="N43" s="8"/>
      <c r="O43" s="8"/>
      <c r="P43" s="40"/>
      <c r="Q43" s="36"/>
      <c r="R43" s="10"/>
      <c r="S43" s="40">
        <v>353</v>
      </c>
      <c r="T43" s="40"/>
      <c r="U43" s="40"/>
      <c r="V43" s="12">
        <f>SUM(J43:U43)-L43</f>
        <v>750</v>
      </c>
    </row>
    <row r="44" spans="1:22" s="9" customFormat="1" ht="19.5" customHeight="1" x14ac:dyDescent="0.15">
      <c r="A44" s="10"/>
      <c r="B44" s="8"/>
      <c r="C44" s="8">
        <v>40</v>
      </c>
      <c r="D44" s="53"/>
      <c r="E44" s="37"/>
      <c r="F44" s="23" t="s">
        <v>37</v>
      </c>
      <c r="G44" s="7" t="s">
        <v>38</v>
      </c>
      <c r="H44" s="8">
        <v>1964</v>
      </c>
      <c r="I44" s="8" t="s">
        <v>9</v>
      </c>
      <c r="J44" s="8"/>
      <c r="K44" s="11">
        <v>301</v>
      </c>
      <c r="L44" s="42">
        <v>181</v>
      </c>
      <c r="M44" s="8"/>
      <c r="N44" s="8"/>
      <c r="O44" s="8"/>
      <c r="P44" s="40">
        <v>408</v>
      </c>
      <c r="Q44" s="24"/>
      <c r="R44" s="10"/>
      <c r="S44" s="40"/>
      <c r="T44" s="41">
        <v>104</v>
      </c>
      <c r="U44" s="40"/>
      <c r="V44" s="12">
        <f>SUM(J44:U44)-T44-L44</f>
        <v>709</v>
      </c>
    </row>
    <row r="45" spans="1:22" s="9" customFormat="1" ht="19.5" customHeight="1" x14ac:dyDescent="0.15">
      <c r="A45" s="10"/>
      <c r="B45" s="8"/>
      <c r="C45" s="10">
        <v>41</v>
      </c>
      <c r="D45" s="53"/>
      <c r="E45" s="37"/>
      <c r="F45" s="23" t="s">
        <v>94</v>
      </c>
      <c r="G45" s="7" t="s">
        <v>38</v>
      </c>
      <c r="H45" s="8">
        <v>1986</v>
      </c>
      <c r="I45" s="8" t="s">
        <v>9</v>
      </c>
      <c r="J45" s="8"/>
      <c r="K45" s="14"/>
      <c r="L45" s="14"/>
      <c r="M45" s="8">
        <v>695</v>
      </c>
      <c r="N45" s="8"/>
      <c r="O45" s="8"/>
      <c r="P45" s="40"/>
      <c r="Q45" s="24"/>
      <c r="R45" s="10"/>
      <c r="S45" s="40"/>
      <c r="T45" s="40"/>
      <c r="U45" s="40"/>
      <c r="V45" s="12">
        <f>SUM(J45:U45)</f>
        <v>695</v>
      </c>
    </row>
    <row r="46" spans="1:22" s="9" customFormat="1" ht="19.5" customHeight="1" x14ac:dyDescent="0.15">
      <c r="A46" s="10"/>
      <c r="B46" s="10"/>
      <c r="C46" s="8">
        <v>42</v>
      </c>
      <c r="D46" s="53"/>
      <c r="E46" s="37"/>
      <c r="F46" s="23" t="s">
        <v>35</v>
      </c>
      <c r="G46" s="7" t="s">
        <v>11</v>
      </c>
      <c r="H46" s="8">
        <v>2005</v>
      </c>
      <c r="I46" s="8" t="s">
        <v>9</v>
      </c>
      <c r="J46" s="8"/>
      <c r="K46" s="19"/>
      <c r="L46" s="14">
        <v>241</v>
      </c>
      <c r="M46" s="10"/>
      <c r="N46" s="10"/>
      <c r="O46" s="10"/>
      <c r="P46" s="40"/>
      <c r="Q46" s="24"/>
      <c r="R46" s="10"/>
      <c r="S46" s="40">
        <v>445</v>
      </c>
      <c r="T46" s="40"/>
      <c r="U46" s="40"/>
      <c r="V46" s="12">
        <f>SUM(J46:U46)</f>
        <v>686</v>
      </c>
    </row>
    <row r="47" spans="1:22" s="9" customFormat="1" ht="19.5" customHeight="1" x14ac:dyDescent="0.15">
      <c r="A47" s="10"/>
      <c r="B47" s="8"/>
      <c r="C47" s="10">
        <v>43</v>
      </c>
      <c r="D47" s="53"/>
      <c r="E47" s="37"/>
      <c r="F47" s="28" t="s">
        <v>324</v>
      </c>
      <c r="G47" s="7" t="s">
        <v>85</v>
      </c>
      <c r="H47" s="8">
        <v>1959</v>
      </c>
      <c r="I47" s="8" t="s">
        <v>58</v>
      </c>
      <c r="J47" s="8"/>
      <c r="K47" s="11"/>
      <c r="L47" s="11"/>
      <c r="M47" s="8"/>
      <c r="N47" s="8"/>
      <c r="O47" s="8"/>
      <c r="P47" s="40">
        <v>181</v>
      </c>
      <c r="Q47" s="24"/>
      <c r="R47" s="10">
        <v>294</v>
      </c>
      <c r="S47" s="40">
        <v>201</v>
      </c>
      <c r="T47" s="40"/>
      <c r="U47" s="40"/>
      <c r="V47" s="12">
        <f>SUM(J47:U47)</f>
        <v>676</v>
      </c>
    </row>
    <row r="48" spans="1:22" s="9" customFormat="1" ht="19.5" customHeight="1" x14ac:dyDescent="0.15">
      <c r="A48" s="10"/>
      <c r="B48" s="8"/>
      <c r="C48" s="8">
        <v>44</v>
      </c>
      <c r="D48" s="53"/>
      <c r="E48" s="37"/>
      <c r="F48" s="23" t="s">
        <v>298</v>
      </c>
      <c r="G48" s="7" t="s">
        <v>76</v>
      </c>
      <c r="H48" s="8">
        <v>2002</v>
      </c>
      <c r="I48" s="8" t="s">
        <v>9</v>
      </c>
      <c r="J48" s="8"/>
      <c r="K48" s="14"/>
      <c r="L48" s="14"/>
      <c r="M48" s="8">
        <v>671</v>
      </c>
      <c r="N48" s="8"/>
      <c r="O48" s="8"/>
      <c r="P48" s="40"/>
      <c r="Q48" s="24"/>
      <c r="R48" s="10"/>
      <c r="S48" s="40"/>
      <c r="T48" s="40"/>
      <c r="U48" s="40"/>
      <c r="V48" s="12">
        <f>SUM(J48:U48)</f>
        <v>671</v>
      </c>
    </row>
    <row r="49" spans="1:22" s="9" customFormat="1" ht="19.5" customHeight="1" x14ac:dyDescent="0.15">
      <c r="A49" s="10"/>
      <c r="B49" s="24"/>
      <c r="C49" s="10">
        <v>45</v>
      </c>
      <c r="D49" s="53"/>
      <c r="E49" s="37"/>
      <c r="F49" s="33" t="s">
        <v>330</v>
      </c>
      <c r="G49" s="7" t="s">
        <v>48</v>
      </c>
      <c r="H49" s="8">
        <v>2008</v>
      </c>
      <c r="I49" s="10" t="s">
        <v>20</v>
      </c>
      <c r="J49" s="8"/>
      <c r="K49" s="11"/>
      <c r="L49" s="11"/>
      <c r="M49" s="36"/>
      <c r="N49" s="36"/>
      <c r="O49" s="8"/>
      <c r="P49" s="40"/>
      <c r="Q49" s="24"/>
      <c r="R49" s="18">
        <v>481</v>
      </c>
      <c r="S49" s="40">
        <v>137</v>
      </c>
      <c r="T49" s="40"/>
      <c r="U49" s="40"/>
      <c r="V49" s="12">
        <f>SUM(J49:U49)</f>
        <v>618</v>
      </c>
    </row>
    <row r="50" spans="1:22" s="9" customFormat="1" ht="19.5" customHeight="1" x14ac:dyDescent="0.15">
      <c r="A50" s="10" t="s">
        <v>347</v>
      </c>
      <c r="B50" s="10"/>
      <c r="C50" s="8">
        <v>46</v>
      </c>
      <c r="D50" s="53" t="s">
        <v>347</v>
      </c>
      <c r="E50" s="37"/>
      <c r="F50" s="33" t="s">
        <v>161</v>
      </c>
      <c r="G50" s="7" t="s">
        <v>76</v>
      </c>
      <c r="H50" s="8">
        <v>2007</v>
      </c>
      <c r="I50" s="8" t="s">
        <v>20</v>
      </c>
      <c r="J50" s="8"/>
      <c r="K50" s="11"/>
      <c r="L50" s="11">
        <v>219</v>
      </c>
      <c r="M50" s="8">
        <v>134</v>
      </c>
      <c r="N50" s="8"/>
      <c r="O50" s="8"/>
      <c r="P50" s="62">
        <v>110</v>
      </c>
      <c r="Q50" s="24">
        <v>101</v>
      </c>
      <c r="R50" s="13"/>
      <c r="S50" s="40">
        <v>121</v>
      </c>
      <c r="T50" s="40"/>
      <c r="U50" s="40"/>
      <c r="V50" s="12">
        <f>SUM(J50:U50)-P50</f>
        <v>575</v>
      </c>
    </row>
    <row r="51" spans="1:22" s="9" customFormat="1" ht="19.5" customHeight="1" x14ac:dyDescent="0.15">
      <c r="A51" s="10"/>
      <c r="B51" s="8"/>
      <c r="C51" s="10">
        <v>47</v>
      </c>
      <c r="D51" s="53"/>
      <c r="E51" s="37"/>
      <c r="F51" s="23" t="s">
        <v>263</v>
      </c>
      <c r="G51" s="7" t="s">
        <v>112</v>
      </c>
      <c r="H51" s="8">
        <v>1992</v>
      </c>
      <c r="I51" s="8" t="s">
        <v>9</v>
      </c>
      <c r="J51" s="8"/>
      <c r="K51" s="11"/>
      <c r="L51" s="11"/>
      <c r="M51" s="10">
        <v>557</v>
      </c>
      <c r="N51" s="10"/>
      <c r="O51" s="13"/>
      <c r="P51" s="40"/>
      <c r="Q51" s="24"/>
      <c r="R51" s="10"/>
      <c r="S51" s="40"/>
      <c r="T51" s="40"/>
      <c r="U51" s="40"/>
      <c r="V51" s="12">
        <f>SUM(J51:U51)</f>
        <v>557</v>
      </c>
    </row>
    <row r="52" spans="1:22" s="9" customFormat="1" ht="19.5" customHeight="1" x14ac:dyDescent="0.15">
      <c r="A52" s="10"/>
      <c r="B52" s="24"/>
      <c r="C52" s="8">
        <v>48</v>
      </c>
      <c r="D52" s="53"/>
      <c r="E52" s="37"/>
      <c r="F52" s="33" t="s">
        <v>159</v>
      </c>
      <c r="G52" s="15" t="s">
        <v>93</v>
      </c>
      <c r="H52" s="8">
        <v>2008</v>
      </c>
      <c r="I52" s="10" t="s">
        <v>20</v>
      </c>
      <c r="J52" s="8"/>
      <c r="K52" s="14"/>
      <c r="L52" s="14"/>
      <c r="M52" s="8">
        <v>270</v>
      </c>
      <c r="N52" s="8"/>
      <c r="O52" s="8"/>
      <c r="P52" s="40"/>
      <c r="Q52" s="24"/>
      <c r="R52" s="10">
        <v>262</v>
      </c>
      <c r="S52" s="40"/>
      <c r="T52" s="40"/>
      <c r="U52" s="40"/>
      <c r="V52" s="12">
        <f>SUM(J52:U52)</f>
        <v>532</v>
      </c>
    </row>
    <row r="53" spans="1:22" s="9" customFormat="1" ht="19.5" customHeight="1" x14ac:dyDescent="0.15">
      <c r="A53" s="10"/>
      <c r="B53" s="8"/>
      <c r="C53" s="10">
        <v>49</v>
      </c>
      <c r="D53" s="53"/>
      <c r="E53" s="37"/>
      <c r="F53" s="23" t="s">
        <v>220</v>
      </c>
      <c r="G53" s="7" t="s">
        <v>221</v>
      </c>
      <c r="H53" s="8">
        <v>1956</v>
      </c>
      <c r="I53" s="8" t="s">
        <v>9</v>
      </c>
      <c r="J53" s="8"/>
      <c r="K53" s="11"/>
      <c r="L53" s="11">
        <v>121</v>
      </c>
      <c r="M53" s="8">
        <v>172</v>
      </c>
      <c r="N53" s="8"/>
      <c r="O53" s="10">
        <v>179</v>
      </c>
      <c r="P53" s="40">
        <v>51</v>
      </c>
      <c r="Q53" s="24"/>
      <c r="R53" s="10"/>
      <c r="S53" s="40">
        <v>55</v>
      </c>
      <c r="T53" s="40"/>
      <c r="U53" s="40"/>
      <c r="V53" s="12">
        <f>SUM(J53:U53)-P53</f>
        <v>527</v>
      </c>
    </row>
    <row r="54" spans="1:22" s="9" customFormat="1" ht="19.5" customHeight="1" x14ac:dyDescent="0.15">
      <c r="A54" s="10"/>
      <c r="B54" s="8"/>
      <c r="C54" s="8">
        <v>50</v>
      </c>
      <c r="D54" s="53"/>
      <c r="E54" s="37"/>
      <c r="F54" s="28" t="s">
        <v>164</v>
      </c>
      <c r="G54" s="7" t="s">
        <v>165</v>
      </c>
      <c r="H54" s="8">
        <v>1992</v>
      </c>
      <c r="I54" s="8" t="s">
        <v>20</v>
      </c>
      <c r="J54" s="8"/>
      <c r="K54" s="11"/>
      <c r="L54" s="11"/>
      <c r="M54" s="8"/>
      <c r="N54" s="8"/>
      <c r="O54" s="8"/>
      <c r="P54" s="40"/>
      <c r="Q54" s="24"/>
      <c r="R54" s="10">
        <v>524</v>
      </c>
      <c r="S54" s="40"/>
      <c r="T54" s="40"/>
      <c r="U54" s="40"/>
      <c r="V54" s="12">
        <f t="shared" ref="V54:V61" si="0">SUM(J54:U54)</f>
        <v>524</v>
      </c>
    </row>
    <row r="55" spans="1:22" s="9" customFormat="1" ht="19.5" customHeight="1" x14ac:dyDescent="0.15">
      <c r="A55" s="10"/>
      <c r="B55" s="8"/>
      <c r="C55" s="10">
        <v>51</v>
      </c>
      <c r="D55" s="53"/>
      <c r="E55" s="37"/>
      <c r="F55" s="23" t="s">
        <v>157</v>
      </c>
      <c r="G55" s="7" t="s">
        <v>101</v>
      </c>
      <c r="H55" s="8">
        <v>1970</v>
      </c>
      <c r="I55" s="8" t="s">
        <v>9</v>
      </c>
      <c r="J55" s="8"/>
      <c r="K55" s="14"/>
      <c r="L55" s="14"/>
      <c r="M55" s="24">
        <v>199</v>
      </c>
      <c r="N55" s="24"/>
      <c r="O55" s="8"/>
      <c r="P55" s="40">
        <v>318</v>
      </c>
      <c r="Q55" s="24"/>
      <c r="R55" s="10"/>
      <c r="S55" s="40"/>
      <c r="T55" s="40"/>
      <c r="U55" s="40"/>
      <c r="V55" s="12">
        <f t="shared" si="0"/>
        <v>517</v>
      </c>
    </row>
    <row r="56" spans="1:22" s="9" customFormat="1" ht="19.5" customHeight="1" x14ac:dyDescent="0.15">
      <c r="A56" s="10"/>
      <c r="B56" s="8"/>
      <c r="C56" s="8">
        <v>52</v>
      </c>
      <c r="D56" s="53"/>
      <c r="E56" s="37"/>
      <c r="F56" s="28" t="s">
        <v>267</v>
      </c>
      <c r="G56" s="7" t="s">
        <v>76</v>
      </c>
      <c r="H56" s="8">
        <v>1962</v>
      </c>
      <c r="I56" s="8" t="s">
        <v>20</v>
      </c>
      <c r="J56" s="8"/>
      <c r="K56" s="14"/>
      <c r="L56" s="14">
        <v>68</v>
      </c>
      <c r="M56" s="8">
        <v>87</v>
      </c>
      <c r="N56" s="8"/>
      <c r="O56" s="8">
        <v>351</v>
      </c>
      <c r="P56" s="40"/>
      <c r="Q56" s="24"/>
      <c r="R56" s="10"/>
      <c r="S56" s="40"/>
      <c r="T56" s="40"/>
      <c r="U56" s="40"/>
      <c r="V56" s="12">
        <f t="shared" si="0"/>
        <v>506</v>
      </c>
    </row>
    <row r="57" spans="1:22" s="9" customFormat="1" ht="19.5" customHeight="1" x14ac:dyDescent="0.15">
      <c r="A57" s="10"/>
      <c r="B57" s="8"/>
      <c r="C57" s="10">
        <v>53</v>
      </c>
      <c r="D57" s="53"/>
      <c r="E57" s="37"/>
      <c r="F57" s="28" t="s">
        <v>351</v>
      </c>
      <c r="G57" s="23" t="s">
        <v>76</v>
      </c>
      <c r="H57" s="8">
        <v>1977</v>
      </c>
      <c r="I57" s="10" t="s">
        <v>20</v>
      </c>
      <c r="J57" s="10"/>
      <c r="K57" s="14"/>
      <c r="L57" s="14"/>
      <c r="M57" s="8">
        <v>98</v>
      </c>
      <c r="N57" s="8"/>
      <c r="O57" s="8">
        <v>319</v>
      </c>
      <c r="P57" s="40"/>
      <c r="Q57" s="24"/>
      <c r="R57" s="10"/>
      <c r="S57" s="40">
        <v>87</v>
      </c>
      <c r="T57" s="40"/>
      <c r="U57" s="40"/>
      <c r="V57" s="12">
        <f t="shared" si="0"/>
        <v>504</v>
      </c>
    </row>
    <row r="58" spans="1:22" s="9" customFormat="1" ht="19.5" customHeight="1" x14ac:dyDescent="0.15">
      <c r="A58" s="10"/>
      <c r="B58" s="8"/>
      <c r="C58" s="8">
        <v>54</v>
      </c>
      <c r="D58" s="53"/>
      <c r="E58" s="37"/>
      <c r="F58" s="23" t="s">
        <v>28</v>
      </c>
      <c r="G58" s="7" t="s">
        <v>11</v>
      </c>
      <c r="H58" s="8">
        <v>1964</v>
      </c>
      <c r="I58" s="8" t="s">
        <v>9</v>
      </c>
      <c r="J58" s="8"/>
      <c r="K58" s="14"/>
      <c r="L58" s="14">
        <v>164</v>
      </c>
      <c r="M58" s="8"/>
      <c r="N58" s="8"/>
      <c r="O58" s="8"/>
      <c r="P58" s="40"/>
      <c r="Q58" s="24"/>
      <c r="R58" s="8"/>
      <c r="S58" s="40">
        <v>326</v>
      </c>
      <c r="T58" s="40"/>
      <c r="U58" s="40"/>
      <c r="V58" s="12">
        <f t="shared" si="0"/>
        <v>490</v>
      </c>
    </row>
    <row r="59" spans="1:22" s="9" customFormat="1" ht="19.5" customHeight="1" x14ac:dyDescent="0.15">
      <c r="A59" s="10"/>
      <c r="B59" s="8"/>
      <c r="C59" s="10">
        <v>55</v>
      </c>
      <c r="D59" s="53"/>
      <c r="E59" s="37"/>
      <c r="F59" s="31" t="s">
        <v>53</v>
      </c>
      <c r="G59" s="7" t="s">
        <v>11</v>
      </c>
      <c r="H59" s="8">
        <v>2009</v>
      </c>
      <c r="I59" s="8" t="s">
        <v>9</v>
      </c>
      <c r="J59" s="8"/>
      <c r="K59" s="19"/>
      <c r="L59" s="14">
        <v>101</v>
      </c>
      <c r="M59" s="8"/>
      <c r="N59" s="8"/>
      <c r="O59" s="8"/>
      <c r="P59" s="40"/>
      <c r="Q59" s="24"/>
      <c r="R59" s="10">
        <v>145</v>
      </c>
      <c r="S59" s="40">
        <v>231</v>
      </c>
      <c r="T59" s="40"/>
      <c r="U59" s="40"/>
      <c r="V59" s="12">
        <f t="shared" si="0"/>
        <v>477</v>
      </c>
    </row>
    <row r="60" spans="1:22" s="9" customFormat="1" ht="19.5" customHeight="1" x14ac:dyDescent="0.15">
      <c r="A60" s="10"/>
      <c r="B60" s="10"/>
      <c r="C60" s="8">
        <v>56</v>
      </c>
      <c r="D60" s="53"/>
      <c r="E60" s="37"/>
      <c r="F60" s="33" t="s">
        <v>323</v>
      </c>
      <c r="G60" s="15" t="s">
        <v>76</v>
      </c>
      <c r="H60" s="8">
        <v>2009</v>
      </c>
      <c r="I60" s="10" t="s">
        <v>20</v>
      </c>
      <c r="J60" s="8"/>
      <c r="K60" s="11"/>
      <c r="L60" s="11">
        <v>44</v>
      </c>
      <c r="M60" s="8"/>
      <c r="N60" s="8"/>
      <c r="O60" s="8">
        <v>418</v>
      </c>
      <c r="P60" s="40"/>
      <c r="Q60" s="24"/>
      <c r="R60" s="10"/>
      <c r="S60" s="40"/>
      <c r="T60" s="40"/>
      <c r="U60" s="40"/>
      <c r="V60" s="12">
        <f t="shared" si="0"/>
        <v>462</v>
      </c>
    </row>
    <row r="61" spans="1:22" s="9" customFormat="1" ht="19.5" customHeight="1" x14ac:dyDescent="0.15">
      <c r="A61" s="10"/>
      <c r="B61" s="8"/>
      <c r="C61" s="10">
        <v>57</v>
      </c>
      <c r="D61" s="53"/>
      <c r="E61" s="37"/>
      <c r="F61" s="23" t="s">
        <v>363</v>
      </c>
      <c r="G61" s="23" t="s">
        <v>121</v>
      </c>
      <c r="H61" s="8">
        <v>1971</v>
      </c>
      <c r="I61" s="24" t="s">
        <v>9</v>
      </c>
      <c r="J61" s="8"/>
      <c r="K61" s="11"/>
      <c r="L61" s="11"/>
      <c r="M61" s="8"/>
      <c r="N61" s="8"/>
      <c r="O61" s="8"/>
      <c r="P61" s="40">
        <v>440</v>
      </c>
      <c r="Q61" s="24"/>
      <c r="R61" s="10"/>
      <c r="S61" s="40"/>
      <c r="T61" s="40"/>
      <c r="U61" s="40"/>
      <c r="V61" s="12">
        <f t="shared" si="0"/>
        <v>440</v>
      </c>
    </row>
    <row r="62" spans="1:22" s="9" customFormat="1" ht="19.5" customHeight="1" x14ac:dyDescent="0.15">
      <c r="A62" s="10"/>
      <c r="B62" s="8"/>
      <c r="C62" s="8">
        <v>58</v>
      </c>
      <c r="D62" s="53"/>
      <c r="E62" s="37"/>
      <c r="F62" s="23" t="s">
        <v>102</v>
      </c>
      <c r="G62" s="7" t="s">
        <v>60</v>
      </c>
      <c r="H62" s="8">
        <v>1956</v>
      </c>
      <c r="I62" s="8" t="s">
        <v>9</v>
      </c>
      <c r="J62" s="8"/>
      <c r="K62" s="11">
        <v>201</v>
      </c>
      <c r="L62" s="11"/>
      <c r="M62" s="8"/>
      <c r="N62" s="8"/>
      <c r="O62" s="8"/>
      <c r="P62" s="41">
        <v>188</v>
      </c>
      <c r="Q62" s="24"/>
      <c r="R62" s="10"/>
      <c r="S62" s="40">
        <v>211</v>
      </c>
      <c r="T62" s="41">
        <v>59</v>
      </c>
      <c r="U62" s="40"/>
      <c r="V62" s="12">
        <f>SUM(J62:U62)-P62-T62</f>
        <v>412</v>
      </c>
    </row>
    <row r="63" spans="1:22" s="9" customFormat="1" ht="19.5" customHeight="1" x14ac:dyDescent="0.15">
      <c r="A63" s="10"/>
      <c r="B63" s="10"/>
      <c r="C63" s="10">
        <v>59</v>
      </c>
      <c r="D63" s="53"/>
      <c r="E63" s="37"/>
      <c r="F63" s="33" t="s">
        <v>265</v>
      </c>
      <c r="G63" s="15" t="s">
        <v>76</v>
      </c>
      <c r="H63" s="8">
        <v>2008</v>
      </c>
      <c r="I63" s="10" t="s">
        <v>20</v>
      </c>
      <c r="J63" s="8"/>
      <c r="K63" s="11"/>
      <c r="L63" s="11"/>
      <c r="M63" s="8">
        <v>401</v>
      </c>
      <c r="N63" s="8"/>
      <c r="O63" s="8"/>
      <c r="P63" s="40"/>
      <c r="Q63" s="36"/>
      <c r="R63" s="10"/>
      <c r="S63" s="40"/>
      <c r="T63" s="40"/>
      <c r="U63" s="40"/>
      <c r="V63" s="12">
        <f>SUM(J63:U63)</f>
        <v>401</v>
      </c>
    </row>
    <row r="64" spans="1:22" s="9" customFormat="1" ht="19.5" customHeight="1" x14ac:dyDescent="0.15">
      <c r="A64" s="10"/>
      <c r="B64" s="8"/>
      <c r="C64" s="8">
        <v>60</v>
      </c>
      <c r="D64" s="53"/>
      <c r="E64" s="37"/>
      <c r="F64" s="33" t="s">
        <v>659</v>
      </c>
      <c r="G64" s="23" t="s">
        <v>76</v>
      </c>
      <c r="H64" s="8">
        <v>2012</v>
      </c>
      <c r="I64" s="24" t="s">
        <v>20</v>
      </c>
      <c r="J64" s="8"/>
      <c r="K64" s="11"/>
      <c r="L64" s="11"/>
      <c r="M64" s="8"/>
      <c r="N64" s="8"/>
      <c r="O64" s="8">
        <v>384</v>
      </c>
      <c r="P64" s="40"/>
      <c r="Q64" s="24"/>
      <c r="R64" s="10"/>
      <c r="S64" s="40"/>
      <c r="T64" s="40"/>
      <c r="U64" s="40"/>
      <c r="V64" s="12">
        <f>SUM(J64:U64)</f>
        <v>384</v>
      </c>
    </row>
    <row r="65" spans="1:22" s="9" customFormat="1" ht="19.5" customHeight="1" x14ac:dyDescent="0.15">
      <c r="A65" s="10"/>
      <c r="B65" s="8"/>
      <c r="C65" s="10">
        <v>61</v>
      </c>
      <c r="D65" s="53"/>
      <c r="E65" s="37"/>
      <c r="F65" s="23" t="s">
        <v>65</v>
      </c>
      <c r="G65" s="15" t="s">
        <v>66</v>
      </c>
      <c r="H65" s="8">
        <v>1984</v>
      </c>
      <c r="I65" s="10" t="s">
        <v>9</v>
      </c>
      <c r="J65" s="8"/>
      <c r="K65" s="11"/>
      <c r="L65" s="11"/>
      <c r="M65" s="8">
        <v>383</v>
      </c>
      <c r="N65" s="8"/>
      <c r="O65" s="8"/>
      <c r="P65" s="40"/>
      <c r="Q65" s="24"/>
      <c r="R65" s="10"/>
      <c r="S65" s="40"/>
      <c r="T65" s="40"/>
      <c r="U65" s="40"/>
      <c r="V65" s="12">
        <f>SUM(J65:U65)</f>
        <v>383</v>
      </c>
    </row>
    <row r="66" spans="1:22" s="9" customFormat="1" ht="19.5" customHeight="1" x14ac:dyDescent="0.15">
      <c r="A66" s="10"/>
      <c r="B66" s="8"/>
      <c r="C66" s="8">
        <v>62</v>
      </c>
      <c r="D66" s="53"/>
      <c r="E66" s="37"/>
      <c r="F66" s="31" t="s">
        <v>356</v>
      </c>
      <c r="G66" s="15" t="s">
        <v>93</v>
      </c>
      <c r="H66" s="8">
        <v>2010</v>
      </c>
      <c r="I66" s="10" t="s">
        <v>9</v>
      </c>
      <c r="J66" s="8"/>
      <c r="K66" s="14"/>
      <c r="L66" s="14"/>
      <c r="M66" s="8"/>
      <c r="N66" s="8"/>
      <c r="O66" s="8">
        <v>260</v>
      </c>
      <c r="P66" s="40"/>
      <c r="Q66" s="24"/>
      <c r="R66" s="10">
        <v>119</v>
      </c>
      <c r="S66" s="40"/>
      <c r="T66" s="40"/>
      <c r="U66" s="40"/>
      <c r="V66" s="12">
        <f>SUM(J66:U66)</f>
        <v>379</v>
      </c>
    </row>
    <row r="67" spans="1:22" s="9" customFormat="1" ht="19.5" customHeight="1" x14ac:dyDescent="0.15">
      <c r="A67" s="10"/>
      <c r="B67" s="8"/>
      <c r="C67" s="10">
        <v>63</v>
      </c>
      <c r="D67" s="53"/>
      <c r="E67" s="37"/>
      <c r="F67" s="31" t="s">
        <v>354</v>
      </c>
      <c r="G67" s="23" t="s">
        <v>76</v>
      </c>
      <c r="H67" s="8">
        <v>2010</v>
      </c>
      <c r="I67" s="24" t="s">
        <v>9</v>
      </c>
      <c r="J67" s="8"/>
      <c r="K67" s="14"/>
      <c r="L67" s="19">
        <v>22</v>
      </c>
      <c r="M67" s="8">
        <v>11</v>
      </c>
      <c r="N67" s="8"/>
      <c r="O67" s="10">
        <v>106</v>
      </c>
      <c r="P67" s="40">
        <v>79</v>
      </c>
      <c r="Q67" s="24"/>
      <c r="R67" s="10"/>
      <c r="S67" s="40">
        <v>159</v>
      </c>
      <c r="T67" s="40"/>
      <c r="U67" s="40"/>
      <c r="V67" s="12">
        <f>SUM(J67:U67)-L67</f>
        <v>355</v>
      </c>
    </row>
    <row r="68" spans="1:22" s="9" customFormat="1" ht="19.5" customHeight="1" x14ac:dyDescent="0.15">
      <c r="A68" s="10"/>
      <c r="B68" s="8"/>
      <c r="C68" s="8">
        <v>64</v>
      </c>
      <c r="D68" s="53"/>
      <c r="E68" s="37"/>
      <c r="F68" s="23" t="s">
        <v>332</v>
      </c>
      <c r="G68" s="23" t="s">
        <v>331</v>
      </c>
      <c r="H68" s="8">
        <v>1976</v>
      </c>
      <c r="I68" s="24" t="s">
        <v>9</v>
      </c>
      <c r="J68" s="8"/>
      <c r="K68" s="14"/>
      <c r="L68" s="14"/>
      <c r="M68" s="8">
        <v>147</v>
      </c>
      <c r="N68" s="8"/>
      <c r="O68" s="8"/>
      <c r="P68" s="40"/>
      <c r="Q68" s="24"/>
      <c r="R68" s="10">
        <v>201</v>
      </c>
      <c r="S68" s="40"/>
      <c r="T68" s="40"/>
      <c r="U68" s="40"/>
      <c r="V68" s="12">
        <f>SUM(J68:U68)</f>
        <v>348</v>
      </c>
    </row>
    <row r="69" spans="1:22" s="9" customFormat="1" ht="19.5" customHeight="1" x14ac:dyDescent="0.15">
      <c r="A69" s="10"/>
      <c r="B69" s="10"/>
      <c r="C69" s="10">
        <v>65</v>
      </c>
      <c r="D69" s="53"/>
      <c r="E69" s="37"/>
      <c r="F69" s="23" t="s">
        <v>156</v>
      </c>
      <c r="G69" s="15" t="s">
        <v>76</v>
      </c>
      <c r="H69" s="8">
        <v>2005</v>
      </c>
      <c r="I69" s="8" t="s">
        <v>9</v>
      </c>
      <c r="J69" s="8"/>
      <c r="K69" s="14"/>
      <c r="L69" s="14">
        <v>348</v>
      </c>
      <c r="M69" s="8"/>
      <c r="N69" s="8"/>
      <c r="O69" s="8"/>
      <c r="P69" s="40"/>
      <c r="Q69" s="24"/>
      <c r="R69" s="13"/>
      <c r="S69" s="40"/>
      <c r="T69" s="40"/>
      <c r="U69" s="40"/>
      <c r="V69" s="12">
        <f>SUM(J69:U69)</f>
        <v>348</v>
      </c>
    </row>
    <row r="70" spans="1:22" s="9" customFormat="1" ht="19.5" customHeight="1" x14ac:dyDescent="0.15">
      <c r="A70" s="10"/>
      <c r="B70" s="8"/>
      <c r="C70" s="8">
        <v>66</v>
      </c>
      <c r="D70" s="53"/>
      <c r="E70" s="37"/>
      <c r="F70" s="31" t="s">
        <v>386</v>
      </c>
      <c r="G70" s="23" t="s">
        <v>76</v>
      </c>
      <c r="H70" s="8">
        <v>2010</v>
      </c>
      <c r="I70" s="24" t="s">
        <v>9</v>
      </c>
      <c r="J70" s="8"/>
      <c r="K70" s="14"/>
      <c r="L70" s="14">
        <v>1</v>
      </c>
      <c r="M70" s="24">
        <v>110</v>
      </c>
      <c r="N70" s="8"/>
      <c r="O70" s="10">
        <v>232</v>
      </c>
      <c r="P70" s="40">
        <v>1</v>
      </c>
      <c r="Q70" s="24"/>
      <c r="R70" s="13">
        <v>69</v>
      </c>
      <c r="S70" s="40">
        <v>1</v>
      </c>
      <c r="T70" s="40"/>
      <c r="U70" s="40"/>
      <c r="V70" s="12">
        <f>SUM(J70:U70)-R70</f>
        <v>345</v>
      </c>
    </row>
    <row r="71" spans="1:22" s="9" customFormat="1" ht="19.5" customHeight="1" x14ac:dyDescent="0.15">
      <c r="A71" s="10"/>
      <c r="B71" s="8"/>
      <c r="C71" s="10">
        <v>67</v>
      </c>
      <c r="D71" s="53"/>
      <c r="E71" s="37"/>
      <c r="F71" s="23" t="s">
        <v>243</v>
      </c>
      <c r="G71" s="7" t="s">
        <v>101</v>
      </c>
      <c r="H71" s="8">
        <v>1976</v>
      </c>
      <c r="I71" s="8" t="s">
        <v>9</v>
      </c>
      <c r="J71" s="8"/>
      <c r="K71" s="14"/>
      <c r="L71" s="14">
        <v>151</v>
      </c>
      <c r="M71" s="8">
        <v>159</v>
      </c>
      <c r="N71" s="8"/>
      <c r="O71" s="8"/>
      <c r="P71" s="40">
        <v>25</v>
      </c>
      <c r="Q71" s="24"/>
      <c r="R71" s="10"/>
      <c r="S71" s="40"/>
      <c r="T71" s="40"/>
      <c r="U71" s="40"/>
      <c r="V71" s="12">
        <f>SUM(J71:U71)</f>
        <v>335</v>
      </c>
    </row>
    <row r="72" spans="1:22" s="9" customFormat="1" ht="19.5" customHeight="1" x14ac:dyDescent="0.15">
      <c r="A72" s="10"/>
      <c r="B72" s="8"/>
      <c r="C72" s="8">
        <v>68</v>
      </c>
      <c r="D72" s="53"/>
      <c r="E72" s="37"/>
      <c r="F72" s="23" t="s">
        <v>75</v>
      </c>
      <c r="G72" s="7" t="s">
        <v>76</v>
      </c>
      <c r="H72" s="8">
        <v>2004</v>
      </c>
      <c r="I72" s="10" t="s">
        <v>9</v>
      </c>
      <c r="J72" s="10"/>
      <c r="K72" s="14"/>
      <c r="L72" s="14"/>
      <c r="M72" s="8">
        <v>317</v>
      </c>
      <c r="N72" s="8"/>
      <c r="O72" s="8"/>
      <c r="P72" s="40"/>
      <c r="Q72" s="24"/>
      <c r="R72" s="13"/>
      <c r="S72" s="40"/>
      <c r="T72" s="40"/>
      <c r="U72" s="40"/>
      <c r="V72" s="12">
        <f>SUM(J72:U72)</f>
        <v>317</v>
      </c>
    </row>
    <row r="73" spans="1:22" s="9" customFormat="1" ht="19.5" customHeight="1" x14ac:dyDescent="0.15">
      <c r="A73" s="10"/>
      <c r="B73" s="8"/>
      <c r="C73" s="10">
        <v>69</v>
      </c>
      <c r="D73" s="53"/>
      <c r="E73" s="37"/>
      <c r="F73" s="23" t="s">
        <v>258</v>
      </c>
      <c r="G73" s="7" t="s">
        <v>11</v>
      </c>
      <c r="H73" s="8">
        <v>2001</v>
      </c>
      <c r="I73" s="8" t="s">
        <v>9</v>
      </c>
      <c r="J73" s="8"/>
      <c r="K73" s="14"/>
      <c r="L73" s="14"/>
      <c r="M73" s="13"/>
      <c r="N73" s="13"/>
      <c r="O73" s="13"/>
      <c r="P73" s="40"/>
      <c r="Q73" s="24"/>
      <c r="R73" s="10"/>
      <c r="S73" s="40"/>
      <c r="T73" s="40"/>
      <c r="U73" s="40">
        <v>311</v>
      </c>
      <c r="V73" s="12">
        <f>SUM(J73:U73)</f>
        <v>311</v>
      </c>
    </row>
    <row r="74" spans="1:22" s="9" customFormat="1" ht="19.5" customHeight="1" x14ac:dyDescent="0.15">
      <c r="A74" s="10"/>
      <c r="B74" s="8"/>
      <c r="C74" s="8">
        <v>70</v>
      </c>
      <c r="D74" s="53"/>
      <c r="E74" s="37"/>
      <c r="F74" s="28" t="s">
        <v>372</v>
      </c>
      <c r="G74" s="15" t="s">
        <v>19</v>
      </c>
      <c r="H74" s="8">
        <v>1959</v>
      </c>
      <c r="I74" s="24" t="s">
        <v>20</v>
      </c>
      <c r="J74" s="8"/>
      <c r="K74" s="11"/>
      <c r="L74" s="11">
        <v>73</v>
      </c>
      <c r="M74" s="8"/>
      <c r="N74" s="8"/>
      <c r="O74" s="8"/>
      <c r="P74" s="40"/>
      <c r="Q74" s="24"/>
      <c r="R74" s="10"/>
      <c r="S74" s="41">
        <v>62</v>
      </c>
      <c r="T74" s="40"/>
      <c r="U74" s="40">
        <v>226</v>
      </c>
      <c r="V74" s="12">
        <f>SUM(J74:U74)-S74</f>
        <v>299</v>
      </c>
    </row>
    <row r="75" spans="1:22" s="9" customFormat="1" ht="19.5" customHeight="1" x14ac:dyDescent="0.15">
      <c r="A75" s="10"/>
      <c r="B75" s="10"/>
      <c r="C75" s="10">
        <v>71</v>
      </c>
      <c r="D75" s="53"/>
      <c r="E75" s="37"/>
      <c r="F75" s="43" t="s">
        <v>358</v>
      </c>
      <c r="G75" s="15" t="s">
        <v>359</v>
      </c>
      <c r="H75" s="8">
        <v>1973</v>
      </c>
      <c r="I75" s="10" t="s">
        <v>360</v>
      </c>
      <c r="J75" s="8"/>
      <c r="K75" s="14"/>
      <c r="L75" s="19">
        <v>47</v>
      </c>
      <c r="M75" s="8">
        <v>122</v>
      </c>
      <c r="N75" s="8"/>
      <c r="O75" s="8"/>
      <c r="P75" s="40"/>
      <c r="Q75" s="24"/>
      <c r="R75" s="10"/>
      <c r="S75" s="40">
        <v>90</v>
      </c>
      <c r="T75" s="40">
        <v>81</v>
      </c>
      <c r="U75" s="41">
        <v>78</v>
      </c>
      <c r="V75" s="12">
        <f>SUM(J75:U75)-L75-U75</f>
        <v>293</v>
      </c>
    </row>
    <row r="76" spans="1:22" s="9" customFormat="1" ht="19.5" customHeight="1" x14ac:dyDescent="0.15">
      <c r="A76" s="10"/>
      <c r="B76" s="8"/>
      <c r="C76" s="8">
        <v>72</v>
      </c>
      <c r="D76" s="53"/>
      <c r="E76" s="37"/>
      <c r="F76" s="23" t="s">
        <v>219</v>
      </c>
      <c r="G76" s="15" t="s">
        <v>677</v>
      </c>
      <c r="H76" s="8">
        <v>1991</v>
      </c>
      <c r="I76" s="10" t="s">
        <v>9</v>
      </c>
      <c r="J76" s="8"/>
      <c r="K76" s="11"/>
      <c r="L76" s="11"/>
      <c r="M76" s="8"/>
      <c r="N76" s="8"/>
      <c r="O76" s="8"/>
      <c r="P76" s="40"/>
      <c r="Q76" s="24"/>
      <c r="R76" s="10"/>
      <c r="S76" s="40"/>
      <c r="T76" s="40">
        <v>287</v>
      </c>
      <c r="U76" s="40"/>
      <c r="V76" s="12">
        <f t="shared" ref="V76:V83" si="1">SUM(J76:U76)</f>
        <v>287</v>
      </c>
    </row>
    <row r="77" spans="1:22" s="9" customFormat="1" ht="19.5" customHeight="1" x14ac:dyDescent="0.15">
      <c r="A77" s="10"/>
      <c r="B77" s="8"/>
      <c r="C77" s="10">
        <v>73</v>
      </c>
      <c r="D77" s="53"/>
      <c r="E77" s="37"/>
      <c r="F77" s="23" t="s">
        <v>126</v>
      </c>
      <c r="G77" s="15" t="s">
        <v>19</v>
      </c>
      <c r="H77" s="8">
        <v>1964</v>
      </c>
      <c r="I77" s="8" t="s">
        <v>9</v>
      </c>
      <c r="J77" s="8"/>
      <c r="K77" s="11"/>
      <c r="L77" s="11"/>
      <c r="M77" s="8"/>
      <c r="N77" s="8"/>
      <c r="O77" s="8"/>
      <c r="P77" s="40"/>
      <c r="Q77" s="24"/>
      <c r="R77" s="10"/>
      <c r="S77" s="40">
        <v>276</v>
      </c>
      <c r="T77" s="40"/>
      <c r="U77" s="40"/>
      <c r="V77" s="12">
        <f t="shared" si="1"/>
        <v>276</v>
      </c>
    </row>
    <row r="78" spans="1:22" s="9" customFormat="1" ht="19.5" customHeight="1" x14ac:dyDescent="0.15">
      <c r="A78" s="10"/>
      <c r="B78" s="8"/>
      <c r="C78" s="8">
        <v>74</v>
      </c>
      <c r="D78" s="53"/>
      <c r="E78" s="37"/>
      <c r="F78" s="23" t="s">
        <v>251</v>
      </c>
      <c r="G78" s="7" t="s">
        <v>252</v>
      </c>
      <c r="H78" s="8">
        <v>1962</v>
      </c>
      <c r="I78" s="8" t="s">
        <v>9</v>
      </c>
      <c r="J78" s="8"/>
      <c r="K78" s="11"/>
      <c r="L78" s="11">
        <v>267</v>
      </c>
      <c r="M78" s="8"/>
      <c r="N78" s="8"/>
      <c r="O78" s="8"/>
      <c r="P78" s="40"/>
      <c r="Q78" s="24"/>
      <c r="R78" s="10"/>
      <c r="S78" s="40"/>
      <c r="T78" s="40"/>
      <c r="U78" s="40"/>
      <c r="V78" s="12">
        <f t="shared" si="1"/>
        <v>267</v>
      </c>
    </row>
    <row r="79" spans="1:22" s="9" customFormat="1" ht="19.5" customHeight="1" x14ac:dyDescent="0.15">
      <c r="A79" s="10"/>
      <c r="B79" s="8"/>
      <c r="C79" s="10">
        <v>75</v>
      </c>
      <c r="D79" s="53"/>
      <c r="E79" s="37"/>
      <c r="F79" s="23" t="s">
        <v>44</v>
      </c>
      <c r="G79" s="15" t="s">
        <v>45</v>
      </c>
      <c r="H79" s="8">
        <v>1964</v>
      </c>
      <c r="I79" s="8" t="s">
        <v>9</v>
      </c>
      <c r="J79" s="8"/>
      <c r="K79" s="11"/>
      <c r="L79" s="11"/>
      <c r="M79" s="8"/>
      <c r="N79" s="8"/>
      <c r="O79" s="8"/>
      <c r="P79" s="41"/>
      <c r="Q79" s="24"/>
      <c r="R79" s="10"/>
      <c r="S79" s="40">
        <v>121</v>
      </c>
      <c r="T79" s="40"/>
      <c r="U79" s="40">
        <v>134</v>
      </c>
      <c r="V79" s="12">
        <f t="shared" si="1"/>
        <v>255</v>
      </c>
    </row>
    <row r="80" spans="1:22" s="9" customFormat="1" ht="19.5" customHeight="1" x14ac:dyDescent="0.15">
      <c r="A80" s="10"/>
      <c r="B80" s="8"/>
      <c r="C80" s="8">
        <v>76</v>
      </c>
      <c r="D80" s="53"/>
      <c r="E80" s="37"/>
      <c r="F80" s="23" t="s">
        <v>680</v>
      </c>
      <c r="G80" s="23" t="s">
        <v>19</v>
      </c>
      <c r="H80" s="8">
        <v>1983</v>
      </c>
      <c r="I80" s="24" t="s">
        <v>9</v>
      </c>
      <c r="J80" s="8"/>
      <c r="K80" s="14"/>
      <c r="L80" s="14"/>
      <c r="M80" s="8"/>
      <c r="N80" s="8"/>
      <c r="O80" s="8"/>
      <c r="P80" s="40"/>
      <c r="Q80" s="24"/>
      <c r="R80" s="10"/>
      <c r="S80" s="40"/>
      <c r="T80" s="40"/>
      <c r="U80" s="40">
        <v>252</v>
      </c>
      <c r="V80" s="12">
        <f t="shared" si="1"/>
        <v>252</v>
      </c>
    </row>
    <row r="81" spans="1:23" s="9" customFormat="1" ht="19.5" customHeight="1" x14ac:dyDescent="0.15">
      <c r="A81" s="10"/>
      <c r="B81" s="8"/>
      <c r="C81" s="10">
        <v>77</v>
      </c>
      <c r="D81" s="53"/>
      <c r="E81" s="37"/>
      <c r="F81" s="23" t="s">
        <v>673</v>
      </c>
      <c r="G81" s="23" t="s">
        <v>674</v>
      </c>
      <c r="H81" s="8">
        <v>2002</v>
      </c>
      <c r="I81" s="24" t="s">
        <v>9</v>
      </c>
      <c r="J81" s="8"/>
      <c r="K81" s="14"/>
      <c r="L81" s="14"/>
      <c r="M81" s="8"/>
      <c r="N81" s="8"/>
      <c r="O81" s="8"/>
      <c r="P81" s="40"/>
      <c r="Q81" s="24"/>
      <c r="R81" s="13"/>
      <c r="S81" s="40">
        <v>154</v>
      </c>
      <c r="T81" s="40"/>
      <c r="U81" s="40">
        <v>96</v>
      </c>
      <c r="V81" s="12">
        <f t="shared" si="1"/>
        <v>250</v>
      </c>
    </row>
    <row r="82" spans="1:23" s="9" customFormat="1" ht="19.5" customHeight="1" x14ac:dyDescent="0.15">
      <c r="A82" s="10"/>
      <c r="B82" s="8"/>
      <c r="C82" s="8">
        <v>78</v>
      </c>
      <c r="D82" s="53"/>
      <c r="E82" s="37"/>
      <c r="F82" s="23" t="s">
        <v>137</v>
      </c>
      <c r="G82" s="7" t="s">
        <v>138</v>
      </c>
      <c r="H82" s="8">
        <v>1965</v>
      </c>
      <c r="I82" s="8" t="s">
        <v>12</v>
      </c>
      <c r="J82" s="8"/>
      <c r="K82" s="11"/>
      <c r="L82" s="11"/>
      <c r="M82" s="8"/>
      <c r="N82" s="8"/>
      <c r="O82" s="8"/>
      <c r="P82" s="40">
        <v>241</v>
      </c>
      <c r="Q82" s="24"/>
      <c r="R82" s="10"/>
      <c r="S82" s="40"/>
      <c r="T82" s="40"/>
      <c r="U82" s="40"/>
      <c r="V82" s="12">
        <f t="shared" si="1"/>
        <v>241</v>
      </c>
    </row>
    <row r="83" spans="1:23" s="9" customFormat="1" ht="19.5" customHeight="1" x14ac:dyDescent="0.15">
      <c r="A83" s="10"/>
      <c r="B83" s="8"/>
      <c r="C83" s="10">
        <v>79</v>
      </c>
      <c r="D83" s="53"/>
      <c r="E83" s="37"/>
      <c r="F83" s="23" t="s">
        <v>388</v>
      </c>
      <c r="G83" s="23" t="s">
        <v>389</v>
      </c>
      <c r="H83" s="8">
        <v>1961</v>
      </c>
      <c r="I83" s="24" t="s">
        <v>9</v>
      </c>
      <c r="J83" s="8"/>
      <c r="K83" s="14"/>
      <c r="L83" s="14"/>
      <c r="M83" s="8">
        <v>241</v>
      </c>
      <c r="N83" s="8"/>
      <c r="O83" s="8"/>
      <c r="P83" s="40"/>
      <c r="Q83" s="24"/>
      <c r="R83" s="18"/>
      <c r="S83" s="40"/>
      <c r="T83" s="40"/>
      <c r="U83" s="40"/>
      <c r="V83" s="12">
        <f t="shared" si="1"/>
        <v>241</v>
      </c>
    </row>
    <row r="84" spans="1:23" s="9" customFormat="1" ht="19.5" customHeight="1" x14ac:dyDescent="0.15">
      <c r="A84" s="10"/>
      <c r="B84" s="8"/>
      <c r="C84" s="8">
        <v>80</v>
      </c>
      <c r="D84" s="53"/>
      <c r="E84" s="37"/>
      <c r="F84" s="28" t="s">
        <v>246</v>
      </c>
      <c r="G84" s="15" t="s">
        <v>371</v>
      </c>
      <c r="H84" s="8">
        <v>1972</v>
      </c>
      <c r="I84" s="10" t="s">
        <v>20</v>
      </c>
      <c r="J84" s="8"/>
      <c r="K84" s="14"/>
      <c r="L84" s="14"/>
      <c r="M84" s="8">
        <v>64</v>
      </c>
      <c r="N84" s="8"/>
      <c r="O84" s="8">
        <v>154</v>
      </c>
      <c r="P84" s="40">
        <v>16</v>
      </c>
      <c r="Q84" s="24"/>
      <c r="R84" s="13">
        <v>1</v>
      </c>
      <c r="S84" s="40"/>
      <c r="T84" s="40"/>
      <c r="U84" s="40"/>
      <c r="V84" s="12">
        <f>SUM(J84:U84)-R84</f>
        <v>234</v>
      </c>
    </row>
    <row r="85" spans="1:23" s="9" customFormat="1" ht="19.5" customHeight="1" x14ac:dyDescent="0.15">
      <c r="A85" s="10"/>
      <c r="B85" s="8"/>
      <c r="C85" s="10">
        <v>81</v>
      </c>
      <c r="D85" s="53"/>
      <c r="E85" s="37"/>
      <c r="F85" s="28" t="s">
        <v>187</v>
      </c>
      <c r="G85" s="7" t="s">
        <v>188</v>
      </c>
      <c r="H85" s="8">
        <v>1982</v>
      </c>
      <c r="I85" s="8" t="s">
        <v>9</v>
      </c>
      <c r="J85" s="8"/>
      <c r="K85" s="14"/>
      <c r="L85" s="14"/>
      <c r="M85" s="8"/>
      <c r="N85" s="8"/>
      <c r="O85" s="8"/>
      <c r="P85" s="40">
        <v>214</v>
      </c>
      <c r="Q85" s="24"/>
      <c r="R85" s="10"/>
      <c r="S85" s="40"/>
      <c r="T85" s="40"/>
      <c r="U85" s="40"/>
      <c r="V85" s="12">
        <f>SUM(J85:U85)</f>
        <v>214</v>
      </c>
      <c r="W85" s="16"/>
    </row>
    <row r="86" spans="1:23" s="9" customFormat="1" ht="19.5" customHeight="1" x14ac:dyDescent="0.15">
      <c r="A86" s="10"/>
      <c r="B86" s="8"/>
      <c r="C86" s="8">
        <v>82</v>
      </c>
      <c r="D86" s="53"/>
      <c r="E86" s="37"/>
      <c r="F86" s="23" t="s">
        <v>658</v>
      </c>
      <c r="G86" s="23" t="s">
        <v>76</v>
      </c>
      <c r="H86" s="8">
        <v>1997</v>
      </c>
      <c r="I86" s="24" t="s">
        <v>9</v>
      </c>
      <c r="J86" s="8"/>
      <c r="K86" s="11"/>
      <c r="L86" s="11"/>
      <c r="M86" s="8"/>
      <c r="N86" s="8"/>
      <c r="O86" s="8">
        <v>205</v>
      </c>
      <c r="P86" s="40"/>
      <c r="Q86" s="24"/>
      <c r="R86" s="10"/>
      <c r="S86" s="40"/>
      <c r="T86" s="40"/>
      <c r="U86" s="40"/>
      <c r="V86" s="12">
        <f>SUM(J86:U86)</f>
        <v>205</v>
      </c>
    </row>
    <row r="87" spans="1:23" s="9" customFormat="1" ht="19.5" customHeight="1" x14ac:dyDescent="0.15">
      <c r="A87" s="10"/>
      <c r="B87" s="8"/>
      <c r="C87" s="10">
        <v>83</v>
      </c>
      <c r="D87" s="53"/>
      <c r="E87" s="37"/>
      <c r="F87" s="28" t="s">
        <v>279</v>
      </c>
      <c r="G87" s="7" t="s">
        <v>25</v>
      </c>
      <c r="H87" s="8">
        <v>1994</v>
      </c>
      <c r="I87" s="8" t="s">
        <v>58</v>
      </c>
      <c r="J87" s="8"/>
      <c r="K87" s="11"/>
      <c r="L87" s="11"/>
      <c r="M87" s="8"/>
      <c r="N87" s="8"/>
      <c r="O87" s="8"/>
      <c r="P87" s="40"/>
      <c r="Q87" s="24"/>
      <c r="R87" s="10"/>
      <c r="S87" s="40"/>
      <c r="T87" s="40">
        <v>185</v>
      </c>
      <c r="U87" s="40"/>
      <c r="V87" s="12">
        <f>SUM(J87:U87)</f>
        <v>185</v>
      </c>
    </row>
    <row r="88" spans="1:23" s="9" customFormat="1" ht="19.5" customHeight="1" x14ac:dyDescent="0.15">
      <c r="A88" s="10"/>
      <c r="B88" s="8"/>
      <c r="C88" s="8">
        <v>84</v>
      </c>
      <c r="D88" s="53"/>
      <c r="E88" s="37"/>
      <c r="F88" s="23" t="s">
        <v>671</v>
      </c>
      <c r="G88" s="7" t="s">
        <v>213</v>
      </c>
      <c r="H88" s="8">
        <v>2001</v>
      </c>
      <c r="I88" s="8" t="s">
        <v>9</v>
      </c>
      <c r="J88" s="8"/>
      <c r="K88" s="14"/>
      <c r="L88" s="14"/>
      <c r="M88" s="8"/>
      <c r="N88" s="8"/>
      <c r="O88" s="8"/>
      <c r="P88" s="40"/>
      <c r="Q88" s="24"/>
      <c r="R88" s="10"/>
      <c r="S88" s="40">
        <v>172</v>
      </c>
      <c r="T88" s="40"/>
      <c r="U88" s="40"/>
      <c r="V88" s="12">
        <f>SUM(J88:U88)</f>
        <v>172</v>
      </c>
    </row>
    <row r="89" spans="1:23" s="9" customFormat="1" ht="19.5" customHeight="1" x14ac:dyDescent="0.15">
      <c r="A89" s="10"/>
      <c r="B89" s="8"/>
      <c r="C89" s="10">
        <v>85</v>
      </c>
      <c r="D89" s="53"/>
      <c r="E89" s="37"/>
      <c r="F89" s="31" t="s">
        <v>167</v>
      </c>
      <c r="G89" s="15" t="s">
        <v>168</v>
      </c>
      <c r="H89" s="8">
        <v>2007</v>
      </c>
      <c r="I89" s="10" t="s">
        <v>20</v>
      </c>
      <c r="J89" s="8"/>
      <c r="K89" s="11"/>
      <c r="L89" s="11"/>
      <c r="M89" s="36"/>
      <c r="N89" s="36"/>
      <c r="O89" s="8"/>
      <c r="P89" s="40"/>
      <c r="Q89" s="24"/>
      <c r="R89" s="10">
        <v>172</v>
      </c>
      <c r="S89" s="40"/>
      <c r="T89" s="40"/>
      <c r="U89" s="40"/>
      <c r="V89" s="12">
        <f>SUM(J89:U89)</f>
        <v>172</v>
      </c>
    </row>
    <row r="90" spans="1:23" s="9" customFormat="1" ht="19.5" customHeight="1" x14ac:dyDescent="0.15">
      <c r="A90" s="10"/>
      <c r="B90" s="8"/>
      <c r="C90" s="8">
        <v>86</v>
      </c>
      <c r="D90" s="53"/>
      <c r="E90" s="37"/>
      <c r="F90" s="23" t="s">
        <v>70</v>
      </c>
      <c r="G90" s="23" t="s">
        <v>291</v>
      </c>
      <c r="H90" s="8">
        <v>1971</v>
      </c>
      <c r="I90" s="8" t="s">
        <v>12</v>
      </c>
      <c r="J90" s="8"/>
      <c r="K90" s="11">
        <v>27</v>
      </c>
      <c r="L90" s="11"/>
      <c r="M90" s="8"/>
      <c r="N90" s="8"/>
      <c r="O90" s="8"/>
      <c r="P90" s="40">
        <v>121</v>
      </c>
      <c r="Q90" s="24"/>
      <c r="R90" s="10">
        <v>23</v>
      </c>
      <c r="S90" s="41">
        <v>1</v>
      </c>
      <c r="T90" s="41">
        <v>1</v>
      </c>
      <c r="U90" s="41">
        <v>1</v>
      </c>
      <c r="V90" s="12">
        <f>SUM(J90:U90)-S90-T90-U90</f>
        <v>171</v>
      </c>
    </row>
    <row r="91" spans="1:23" s="9" customFormat="1" ht="19.5" customHeight="1" x14ac:dyDescent="0.15">
      <c r="A91" s="10"/>
      <c r="B91" s="10"/>
      <c r="C91" s="10">
        <v>87</v>
      </c>
      <c r="D91" s="53"/>
      <c r="E91" s="59"/>
      <c r="F91" s="28" t="s">
        <v>390</v>
      </c>
      <c r="G91" s="23" t="s">
        <v>331</v>
      </c>
      <c r="H91" s="8">
        <v>1977</v>
      </c>
      <c r="I91" s="24" t="s">
        <v>20</v>
      </c>
      <c r="J91" s="8"/>
      <c r="K91" s="14"/>
      <c r="L91" s="14"/>
      <c r="M91" s="24">
        <v>75</v>
      </c>
      <c r="N91" s="24"/>
      <c r="O91" s="8"/>
      <c r="P91" s="40"/>
      <c r="Q91" s="24"/>
      <c r="R91" s="10">
        <v>93</v>
      </c>
      <c r="S91" s="40"/>
      <c r="T91" s="40"/>
      <c r="U91" s="40"/>
      <c r="V91" s="12">
        <f>SUM(J91:U91)</f>
        <v>168</v>
      </c>
    </row>
    <row r="92" spans="1:23" s="9" customFormat="1" ht="19.5" customHeight="1" x14ac:dyDescent="0.15">
      <c r="A92" s="10"/>
      <c r="B92" s="8"/>
      <c r="C92" s="8">
        <v>88</v>
      </c>
      <c r="D92" s="53"/>
      <c r="E92" s="37"/>
      <c r="F92" s="23" t="s">
        <v>42</v>
      </c>
      <c r="G92" s="7" t="s">
        <v>38</v>
      </c>
      <c r="H92" s="8">
        <v>1949</v>
      </c>
      <c r="I92" s="8" t="s">
        <v>12</v>
      </c>
      <c r="J92" s="8"/>
      <c r="K92" s="14"/>
      <c r="L92" s="14">
        <v>110</v>
      </c>
      <c r="M92" s="8"/>
      <c r="N92" s="8"/>
      <c r="O92" s="8"/>
      <c r="P92" s="40"/>
      <c r="Q92" s="24">
        <v>18</v>
      </c>
      <c r="R92" s="8"/>
      <c r="S92" s="40">
        <v>49</v>
      </c>
      <c r="T92" s="41">
        <v>38</v>
      </c>
      <c r="U92" s="40"/>
      <c r="V92" s="12">
        <f>SUM(J92:U92)-T92</f>
        <v>177</v>
      </c>
    </row>
    <row r="93" spans="1:23" s="9" customFormat="1" ht="19.5" customHeight="1" x14ac:dyDescent="0.15">
      <c r="A93" s="10"/>
      <c r="B93" s="8"/>
      <c r="C93" s="10">
        <v>89</v>
      </c>
      <c r="D93" s="53"/>
      <c r="E93" s="37"/>
      <c r="F93" s="23" t="s">
        <v>335</v>
      </c>
      <c r="G93" s="23" t="s">
        <v>336</v>
      </c>
      <c r="H93" s="8">
        <v>1982</v>
      </c>
      <c r="I93" s="24" t="s">
        <v>9</v>
      </c>
      <c r="J93" s="8"/>
      <c r="K93" s="14">
        <v>159</v>
      </c>
      <c r="L93" s="14"/>
      <c r="M93" s="8"/>
      <c r="N93" s="8"/>
      <c r="O93" s="8"/>
      <c r="P93" s="40"/>
      <c r="Q93" s="24"/>
      <c r="R93" s="10"/>
      <c r="S93" s="40"/>
      <c r="T93" s="40"/>
      <c r="U93" s="40"/>
      <c r="V93" s="12">
        <f t="shared" ref="V93:V105" si="2">SUM(J93:U93)</f>
        <v>159</v>
      </c>
    </row>
    <row r="94" spans="1:23" s="9" customFormat="1" ht="19.5" customHeight="1" x14ac:dyDescent="0.15">
      <c r="A94" s="10"/>
      <c r="B94" s="8"/>
      <c r="C94" s="8">
        <v>90</v>
      </c>
      <c r="D94" s="53"/>
      <c r="E94" s="37"/>
      <c r="F94" s="23" t="s">
        <v>43</v>
      </c>
      <c r="G94" s="7" t="s">
        <v>11</v>
      </c>
      <c r="H94" s="8">
        <v>1959</v>
      </c>
      <c r="I94" s="8" t="s">
        <v>12</v>
      </c>
      <c r="J94" s="8"/>
      <c r="K94" s="14"/>
      <c r="L94" s="14"/>
      <c r="M94" s="8"/>
      <c r="N94" s="8"/>
      <c r="O94" s="8"/>
      <c r="P94" s="40"/>
      <c r="Q94" s="24"/>
      <c r="R94" s="10"/>
      <c r="S94" s="40"/>
      <c r="T94" s="40">
        <v>156</v>
      </c>
      <c r="U94" s="40"/>
      <c r="V94" s="12">
        <f t="shared" si="2"/>
        <v>156</v>
      </c>
    </row>
    <row r="95" spans="1:23" s="9" customFormat="1" ht="19.5" customHeight="1" x14ac:dyDescent="0.15">
      <c r="A95" s="10"/>
      <c r="B95" s="8"/>
      <c r="C95" s="10">
        <v>91</v>
      </c>
      <c r="D95" s="53"/>
      <c r="E95" s="37"/>
      <c r="F95" s="31" t="s">
        <v>370</v>
      </c>
      <c r="G95" s="23" t="s">
        <v>371</v>
      </c>
      <c r="H95" s="8">
        <v>2008</v>
      </c>
      <c r="I95" s="24" t="s">
        <v>9</v>
      </c>
      <c r="J95" s="8"/>
      <c r="K95" s="14"/>
      <c r="L95" s="14"/>
      <c r="M95" s="8"/>
      <c r="N95" s="8"/>
      <c r="O95" s="8"/>
      <c r="P95" s="40"/>
      <c r="Q95" s="24"/>
      <c r="R95" s="13"/>
      <c r="S95" s="40"/>
      <c r="T95" s="40"/>
      <c r="U95" s="40">
        <v>155</v>
      </c>
      <c r="V95" s="12">
        <f t="shared" si="2"/>
        <v>155</v>
      </c>
    </row>
    <row r="96" spans="1:23" s="9" customFormat="1" ht="19.5" customHeight="1" x14ac:dyDescent="0.15">
      <c r="A96" s="10"/>
      <c r="B96" s="8"/>
      <c r="C96" s="8">
        <v>92</v>
      </c>
      <c r="D96" s="53"/>
      <c r="E96" s="37"/>
      <c r="F96" s="23" t="s">
        <v>383</v>
      </c>
      <c r="G96" s="15" t="s">
        <v>225</v>
      </c>
      <c r="H96" s="8">
        <v>1971</v>
      </c>
      <c r="I96" s="24" t="s">
        <v>9</v>
      </c>
      <c r="J96" s="8"/>
      <c r="K96" s="11"/>
      <c r="L96" s="11">
        <v>144</v>
      </c>
      <c r="M96" s="8"/>
      <c r="N96" s="8"/>
      <c r="O96" s="8"/>
      <c r="P96" s="40"/>
      <c r="Q96" s="24"/>
      <c r="R96" s="10"/>
      <c r="S96" s="40"/>
      <c r="T96" s="40"/>
      <c r="U96" s="40"/>
      <c r="V96" s="12">
        <f t="shared" si="2"/>
        <v>144</v>
      </c>
    </row>
    <row r="97" spans="1:22" s="9" customFormat="1" ht="19.5" customHeight="1" x14ac:dyDescent="0.15">
      <c r="A97" s="10"/>
      <c r="B97" s="8"/>
      <c r="C97" s="10">
        <v>93</v>
      </c>
      <c r="D97" s="53"/>
      <c r="E97" s="37"/>
      <c r="F97" s="43" t="s">
        <v>292</v>
      </c>
      <c r="G97" s="7" t="s">
        <v>76</v>
      </c>
      <c r="H97" s="8">
        <v>2005</v>
      </c>
      <c r="I97" s="8" t="s">
        <v>20</v>
      </c>
      <c r="J97" s="8"/>
      <c r="K97" s="11"/>
      <c r="L97" s="11"/>
      <c r="M97" s="8"/>
      <c r="N97" s="8"/>
      <c r="O97" s="8">
        <v>129</v>
      </c>
      <c r="P97" s="40"/>
      <c r="Q97" s="24"/>
      <c r="R97" s="13"/>
      <c r="S97" s="40"/>
      <c r="T97" s="40"/>
      <c r="U97" s="40"/>
      <c r="V97" s="12">
        <f t="shared" si="2"/>
        <v>129</v>
      </c>
    </row>
    <row r="98" spans="1:22" s="9" customFormat="1" ht="19.5" customHeight="1" x14ac:dyDescent="0.15">
      <c r="A98" s="10"/>
      <c r="B98" s="8"/>
      <c r="C98" s="8">
        <v>94</v>
      </c>
      <c r="D98" s="53"/>
      <c r="E98" s="37"/>
      <c r="F98" s="23" t="s">
        <v>56</v>
      </c>
      <c r="G98" s="7" t="s">
        <v>19</v>
      </c>
      <c r="H98" s="8">
        <v>1958</v>
      </c>
      <c r="I98" s="8" t="s">
        <v>9</v>
      </c>
      <c r="J98" s="8"/>
      <c r="K98" s="11"/>
      <c r="L98" s="11"/>
      <c r="M98" s="10"/>
      <c r="N98" s="10"/>
      <c r="O98" s="13"/>
      <c r="P98" s="40">
        <v>82</v>
      </c>
      <c r="Q98" s="24"/>
      <c r="R98" s="10"/>
      <c r="S98" s="40"/>
      <c r="T98" s="40"/>
      <c r="U98" s="40">
        <v>45</v>
      </c>
      <c r="V98" s="12">
        <f t="shared" si="2"/>
        <v>127</v>
      </c>
    </row>
    <row r="99" spans="1:22" s="9" customFormat="1" ht="19.5" customHeight="1" x14ac:dyDescent="0.15">
      <c r="A99" s="10"/>
      <c r="B99" s="8"/>
      <c r="C99" s="10">
        <v>95</v>
      </c>
      <c r="D99" s="53"/>
      <c r="E99" s="37"/>
      <c r="F99" s="33" t="s">
        <v>49</v>
      </c>
      <c r="G99" s="15" t="s">
        <v>50</v>
      </c>
      <c r="H99" s="8">
        <v>2018</v>
      </c>
      <c r="I99" s="10" t="s">
        <v>20</v>
      </c>
      <c r="J99" s="8"/>
      <c r="K99" s="11"/>
      <c r="L99" s="11">
        <v>21</v>
      </c>
      <c r="M99" s="8"/>
      <c r="N99" s="8"/>
      <c r="O99" s="8"/>
      <c r="P99" s="41"/>
      <c r="Q99" s="24"/>
      <c r="R99" s="10"/>
      <c r="S99" s="40">
        <v>105</v>
      </c>
      <c r="T99" s="40"/>
      <c r="U99" s="40"/>
      <c r="V99" s="12">
        <f t="shared" si="2"/>
        <v>126</v>
      </c>
    </row>
    <row r="100" spans="1:22" s="9" customFormat="1" ht="19.5" customHeight="1" x14ac:dyDescent="0.15">
      <c r="A100" s="10"/>
      <c r="B100" s="8"/>
      <c r="C100" s="8">
        <v>96</v>
      </c>
      <c r="D100" s="53"/>
      <c r="E100" s="37"/>
      <c r="F100" s="23" t="s">
        <v>86</v>
      </c>
      <c r="G100" s="7" t="s">
        <v>87</v>
      </c>
      <c r="H100" s="8">
        <v>1980</v>
      </c>
      <c r="I100" s="8" t="s">
        <v>9</v>
      </c>
      <c r="J100" s="8"/>
      <c r="K100" s="11">
        <v>121</v>
      </c>
      <c r="L100" s="11"/>
      <c r="M100" s="13"/>
      <c r="N100" s="13"/>
      <c r="O100" s="13"/>
      <c r="P100" s="40"/>
      <c r="Q100" s="24"/>
      <c r="R100" s="10"/>
      <c r="S100" s="40"/>
      <c r="T100" s="40"/>
      <c r="U100" s="40"/>
      <c r="V100" s="12">
        <f t="shared" si="2"/>
        <v>121</v>
      </c>
    </row>
    <row r="101" spans="1:22" s="9" customFormat="1" ht="19.5" customHeight="1" x14ac:dyDescent="0.15">
      <c r="A101" s="10"/>
      <c r="B101" s="8"/>
      <c r="C101" s="10">
        <v>97</v>
      </c>
      <c r="D101" s="53"/>
      <c r="E101" s="37"/>
      <c r="F101" s="23" t="s">
        <v>68</v>
      </c>
      <c r="G101" s="7" t="s">
        <v>64</v>
      </c>
      <c r="H101" s="8">
        <v>1973</v>
      </c>
      <c r="I101" s="8" t="s">
        <v>9</v>
      </c>
      <c r="J101" s="8"/>
      <c r="K101" s="14">
        <v>55</v>
      </c>
      <c r="L101" s="14"/>
      <c r="M101" s="8"/>
      <c r="N101" s="8"/>
      <c r="O101" s="8"/>
      <c r="P101" s="40">
        <v>64</v>
      </c>
      <c r="Q101" s="24"/>
      <c r="R101" s="10"/>
      <c r="S101" s="40"/>
      <c r="T101" s="40"/>
      <c r="U101" s="40"/>
      <c r="V101" s="12">
        <f t="shared" si="2"/>
        <v>119</v>
      </c>
    </row>
    <row r="102" spans="1:22" s="9" customFormat="1" ht="19.5" customHeight="1" x14ac:dyDescent="0.15">
      <c r="A102" s="10"/>
      <c r="B102" s="8"/>
      <c r="C102" s="8">
        <v>98</v>
      </c>
      <c r="D102" s="53"/>
      <c r="E102" s="37"/>
      <c r="F102" s="23" t="s">
        <v>338</v>
      </c>
      <c r="G102" s="15" t="s">
        <v>76</v>
      </c>
      <c r="H102" s="8">
        <v>1983</v>
      </c>
      <c r="I102" s="24" t="s">
        <v>9</v>
      </c>
      <c r="J102" s="8"/>
      <c r="K102" s="11"/>
      <c r="L102" s="11">
        <v>93</v>
      </c>
      <c r="M102" s="8">
        <v>1</v>
      </c>
      <c r="N102" s="8"/>
      <c r="O102" s="8">
        <v>21</v>
      </c>
      <c r="P102" s="40"/>
      <c r="Q102" s="24"/>
      <c r="R102" s="10"/>
      <c r="S102" s="40"/>
      <c r="T102" s="40"/>
      <c r="U102" s="40"/>
      <c r="V102" s="12">
        <f t="shared" si="2"/>
        <v>115</v>
      </c>
    </row>
    <row r="103" spans="1:22" s="9" customFormat="1" ht="19.5" customHeight="1" x14ac:dyDescent="0.15">
      <c r="A103" s="10"/>
      <c r="B103" s="8"/>
      <c r="C103" s="10">
        <v>99</v>
      </c>
      <c r="D103" s="53"/>
      <c r="E103" s="37"/>
      <c r="F103" s="23" t="s">
        <v>183</v>
      </c>
      <c r="G103" s="7" t="s">
        <v>19</v>
      </c>
      <c r="H103" s="8">
        <v>1957</v>
      </c>
      <c r="I103" s="8" t="s">
        <v>9</v>
      </c>
      <c r="J103" s="8"/>
      <c r="K103" s="11"/>
      <c r="L103" s="11"/>
      <c r="M103" s="8"/>
      <c r="N103" s="8"/>
      <c r="O103" s="8"/>
      <c r="P103" s="40"/>
      <c r="Q103" s="24"/>
      <c r="R103" s="10"/>
      <c r="S103" s="40"/>
      <c r="T103" s="40"/>
      <c r="U103" s="40">
        <v>114</v>
      </c>
      <c r="V103" s="12">
        <f t="shared" si="2"/>
        <v>114</v>
      </c>
    </row>
    <row r="104" spans="1:22" s="9" customFormat="1" ht="19.5" customHeight="1" x14ac:dyDescent="0.15">
      <c r="A104" s="10"/>
      <c r="B104" s="8"/>
      <c r="C104" s="8">
        <v>100</v>
      </c>
      <c r="D104" s="53"/>
      <c r="E104" s="37"/>
      <c r="F104" s="23" t="s">
        <v>180</v>
      </c>
      <c r="G104" s="7" t="s">
        <v>181</v>
      </c>
      <c r="H104" s="8">
        <v>1954</v>
      </c>
      <c r="I104" s="10" t="s">
        <v>9</v>
      </c>
      <c r="J104" s="10"/>
      <c r="K104" s="14"/>
      <c r="L104" s="14"/>
      <c r="M104" s="8"/>
      <c r="N104" s="8"/>
      <c r="O104" s="8">
        <v>84</v>
      </c>
      <c r="P104" s="40"/>
      <c r="Q104" s="24"/>
      <c r="R104" s="10"/>
      <c r="S104" s="40"/>
      <c r="T104" s="40"/>
      <c r="U104" s="40"/>
      <c r="V104" s="12">
        <f t="shared" si="2"/>
        <v>84</v>
      </c>
    </row>
    <row r="105" spans="1:22" s="9" customFormat="1" ht="19.5" customHeight="1" x14ac:dyDescent="0.15">
      <c r="A105" s="10"/>
      <c r="B105" s="8"/>
      <c r="C105" s="10">
        <v>101</v>
      </c>
      <c r="D105" s="53"/>
      <c r="E105" s="37"/>
      <c r="F105" s="23" t="s">
        <v>384</v>
      </c>
      <c r="G105" s="15" t="s">
        <v>385</v>
      </c>
      <c r="H105" s="8">
        <v>1974</v>
      </c>
      <c r="I105" s="24" t="s">
        <v>9</v>
      </c>
      <c r="J105" s="8"/>
      <c r="K105" s="11"/>
      <c r="L105" s="11">
        <v>79</v>
      </c>
      <c r="M105" s="8"/>
      <c r="N105" s="8"/>
      <c r="O105" s="8"/>
      <c r="P105" s="40"/>
      <c r="Q105" s="24"/>
      <c r="R105" s="10"/>
      <c r="S105" s="40"/>
      <c r="T105" s="40"/>
      <c r="U105" s="40"/>
      <c r="V105" s="12">
        <f t="shared" si="2"/>
        <v>79</v>
      </c>
    </row>
    <row r="106" spans="1:22" s="9" customFormat="1" ht="19.5" customHeight="1" x14ac:dyDescent="0.15">
      <c r="A106" s="10"/>
      <c r="B106" s="8"/>
      <c r="C106" s="8">
        <v>102</v>
      </c>
      <c r="D106" s="53"/>
      <c r="E106" s="37"/>
      <c r="F106" s="48" t="s">
        <v>375</v>
      </c>
      <c r="G106" s="23" t="s">
        <v>359</v>
      </c>
      <c r="H106" s="8">
        <v>2009</v>
      </c>
      <c r="I106" s="24" t="s">
        <v>9</v>
      </c>
      <c r="J106" s="8"/>
      <c r="K106" s="11"/>
      <c r="L106" s="42">
        <v>1</v>
      </c>
      <c r="M106" s="8">
        <v>21</v>
      </c>
      <c r="N106" s="8"/>
      <c r="O106" s="8"/>
      <c r="P106" s="40"/>
      <c r="Q106" s="24"/>
      <c r="R106" s="10"/>
      <c r="S106" s="40">
        <v>36</v>
      </c>
      <c r="T106" s="40">
        <v>19</v>
      </c>
      <c r="U106" s="41"/>
      <c r="V106" s="12">
        <f>SUM(J106:U106)-L106</f>
        <v>76</v>
      </c>
    </row>
    <row r="107" spans="1:22" s="9" customFormat="1" ht="19.5" customHeight="1" x14ac:dyDescent="0.15">
      <c r="A107" s="10"/>
      <c r="B107" s="8"/>
      <c r="C107" s="10">
        <v>103</v>
      </c>
      <c r="D107" s="53"/>
      <c r="E107" s="37"/>
      <c r="F107" s="28" t="s">
        <v>272</v>
      </c>
      <c r="G107" s="7" t="s">
        <v>143</v>
      </c>
      <c r="H107" s="8">
        <v>1962</v>
      </c>
      <c r="I107" s="8" t="s">
        <v>58</v>
      </c>
      <c r="J107" s="8"/>
      <c r="K107" s="11"/>
      <c r="L107" s="11"/>
      <c r="M107" s="8"/>
      <c r="N107" s="8"/>
      <c r="O107" s="8"/>
      <c r="P107" s="40"/>
      <c r="Q107" s="24"/>
      <c r="R107" s="10"/>
      <c r="S107" s="40">
        <v>76</v>
      </c>
      <c r="T107" s="40"/>
      <c r="U107" s="40"/>
      <c r="V107" s="12">
        <f t="shared" ref="V107:V138" si="3">SUM(J107:U107)</f>
        <v>76</v>
      </c>
    </row>
    <row r="108" spans="1:22" s="9" customFormat="1" ht="19.5" customHeight="1" x14ac:dyDescent="0.15">
      <c r="A108" s="10"/>
      <c r="B108" s="8"/>
      <c r="C108" s="8">
        <v>104</v>
      </c>
      <c r="D108" s="53"/>
      <c r="E108" s="37"/>
      <c r="F108" s="31" t="s">
        <v>352</v>
      </c>
      <c r="G108" s="7" t="s">
        <v>76</v>
      </c>
      <c r="H108" s="8">
        <v>2006</v>
      </c>
      <c r="I108" s="8" t="s">
        <v>9</v>
      </c>
      <c r="J108" s="8"/>
      <c r="K108" s="14"/>
      <c r="L108" s="14"/>
      <c r="M108" s="8">
        <v>53</v>
      </c>
      <c r="N108" s="8"/>
      <c r="O108" s="10"/>
      <c r="P108" s="40"/>
      <c r="Q108" s="24"/>
      <c r="R108" s="10"/>
      <c r="S108" s="40"/>
      <c r="T108" s="40"/>
      <c r="U108" s="40"/>
      <c r="V108" s="12">
        <f t="shared" si="3"/>
        <v>53</v>
      </c>
    </row>
    <row r="109" spans="1:22" s="9" customFormat="1" ht="19.5" customHeight="1" x14ac:dyDescent="0.15">
      <c r="A109" s="10"/>
      <c r="B109" s="8"/>
      <c r="C109" s="10">
        <v>105</v>
      </c>
      <c r="D109" s="53"/>
      <c r="E109" s="37"/>
      <c r="F109" s="23" t="s">
        <v>32</v>
      </c>
      <c r="G109" s="15" t="s">
        <v>33</v>
      </c>
      <c r="H109" s="8">
        <v>1961</v>
      </c>
      <c r="I109" s="10" t="s">
        <v>9</v>
      </c>
      <c r="J109" s="8"/>
      <c r="K109" s="11"/>
      <c r="L109" s="11">
        <v>51</v>
      </c>
      <c r="M109" s="8"/>
      <c r="N109" s="8"/>
      <c r="O109" s="8"/>
      <c r="P109" s="40"/>
      <c r="Q109" s="24"/>
      <c r="R109" s="10"/>
      <c r="S109" s="40"/>
      <c r="T109" s="40"/>
      <c r="U109" s="40"/>
      <c r="V109" s="12">
        <f t="shared" si="3"/>
        <v>51</v>
      </c>
    </row>
    <row r="110" spans="1:22" s="9" customFormat="1" ht="19.5" customHeight="1" x14ac:dyDescent="0.15">
      <c r="A110" s="10"/>
      <c r="B110" s="8"/>
      <c r="C110" s="8">
        <v>106</v>
      </c>
      <c r="D110" s="53"/>
      <c r="E110" s="37"/>
      <c r="F110" s="23" t="s">
        <v>664</v>
      </c>
      <c r="G110" s="15" t="s">
        <v>22</v>
      </c>
      <c r="H110" s="8">
        <v>1966</v>
      </c>
      <c r="I110" s="10" t="s">
        <v>9</v>
      </c>
      <c r="J110" s="8"/>
      <c r="K110" s="14"/>
      <c r="L110" s="14"/>
      <c r="M110" s="8"/>
      <c r="N110" s="8"/>
      <c r="O110" s="13"/>
      <c r="P110" s="40">
        <v>47</v>
      </c>
      <c r="Q110" s="24"/>
      <c r="R110" s="10"/>
      <c r="S110" s="41"/>
      <c r="T110" s="41"/>
      <c r="U110" s="41"/>
      <c r="V110" s="12">
        <f t="shared" si="3"/>
        <v>47</v>
      </c>
    </row>
    <row r="111" spans="1:22" s="9" customFormat="1" ht="19.5" customHeight="1" x14ac:dyDescent="0.15">
      <c r="A111" s="10"/>
      <c r="B111" s="8"/>
      <c r="C111" s="10">
        <v>107</v>
      </c>
      <c r="D111" s="53"/>
      <c r="E111" s="37"/>
      <c r="F111" s="34" t="s">
        <v>374</v>
      </c>
      <c r="G111" s="15" t="s">
        <v>371</v>
      </c>
      <c r="H111" s="8">
        <v>2009</v>
      </c>
      <c r="I111" s="10" t="s">
        <v>20</v>
      </c>
      <c r="J111" s="8"/>
      <c r="K111" s="14"/>
      <c r="L111" s="14"/>
      <c r="M111" s="8"/>
      <c r="N111" s="8"/>
      <c r="O111" s="8"/>
      <c r="P111" s="40"/>
      <c r="Q111" s="24"/>
      <c r="R111" s="10">
        <v>45</v>
      </c>
      <c r="S111" s="40"/>
      <c r="T111" s="40"/>
      <c r="U111" s="40"/>
      <c r="V111" s="12">
        <f t="shared" si="3"/>
        <v>45</v>
      </c>
    </row>
    <row r="112" spans="1:22" s="9" customFormat="1" ht="19.5" customHeight="1" x14ac:dyDescent="0.15">
      <c r="A112" s="10"/>
      <c r="B112" s="8"/>
      <c r="C112" s="8">
        <v>108</v>
      </c>
      <c r="D112" s="53"/>
      <c r="E112" s="37"/>
      <c r="F112" s="35" t="s">
        <v>339</v>
      </c>
      <c r="G112" s="23" t="s">
        <v>76</v>
      </c>
      <c r="H112" s="8">
        <v>2007</v>
      </c>
      <c r="I112" s="24" t="s">
        <v>20</v>
      </c>
      <c r="J112" s="8"/>
      <c r="K112" s="14"/>
      <c r="L112" s="14"/>
      <c r="M112" s="8">
        <v>42</v>
      </c>
      <c r="N112" s="8"/>
      <c r="O112" s="8"/>
      <c r="P112" s="40"/>
      <c r="Q112" s="24"/>
      <c r="R112" s="10"/>
      <c r="S112" s="40"/>
      <c r="T112" s="40"/>
      <c r="U112" s="40"/>
      <c r="V112" s="12">
        <f t="shared" si="3"/>
        <v>42</v>
      </c>
    </row>
    <row r="113" spans="1:23" s="9" customFormat="1" ht="19.5" customHeight="1" x14ac:dyDescent="0.15">
      <c r="A113" s="10"/>
      <c r="B113" s="8"/>
      <c r="C113" s="10">
        <v>109</v>
      </c>
      <c r="D113" s="53"/>
      <c r="E113" s="37"/>
      <c r="F113" s="28" t="s">
        <v>660</v>
      </c>
      <c r="G113" s="15" t="s">
        <v>76</v>
      </c>
      <c r="H113" s="8">
        <v>1969</v>
      </c>
      <c r="I113" s="24" t="s">
        <v>20</v>
      </c>
      <c r="J113" s="8"/>
      <c r="K113" s="11"/>
      <c r="L113" s="11"/>
      <c r="M113" s="8"/>
      <c r="N113" s="8"/>
      <c r="O113" s="8">
        <v>41</v>
      </c>
      <c r="P113" s="40"/>
      <c r="Q113" s="24"/>
      <c r="R113" s="10"/>
      <c r="S113" s="40"/>
      <c r="T113" s="40"/>
      <c r="U113" s="40"/>
      <c r="V113" s="12">
        <f t="shared" si="3"/>
        <v>41</v>
      </c>
    </row>
    <row r="114" spans="1:23" s="9" customFormat="1" ht="19.5" customHeight="1" x14ac:dyDescent="0.15">
      <c r="A114" s="10"/>
      <c r="B114" s="8"/>
      <c r="C114" s="8">
        <v>110</v>
      </c>
      <c r="D114" s="53"/>
      <c r="E114" s="37"/>
      <c r="F114" s="23" t="s">
        <v>675</v>
      </c>
      <c r="G114" s="23" t="s">
        <v>674</v>
      </c>
      <c r="H114" s="8">
        <v>1963</v>
      </c>
      <c r="I114" s="24" t="s">
        <v>9</v>
      </c>
      <c r="J114" s="8"/>
      <c r="K114" s="14"/>
      <c r="L114" s="14"/>
      <c r="M114" s="8"/>
      <c r="N114" s="8"/>
      <c r="O114" s="8"/>
      <c r="P114" s="40"/>
      <c r="Q114" s="24"/>
      <c r="R114" s="13"/>
      <c r="S114" s="40">
        <v>24</v>
      </c>
      <c r="T114" s="40"/>
      <c r="U114" s="40">
        <v>15</v>
      </c>
      <c r="V114" s="12">
        <f t="shared" si="3"/>
        <v>39</v>
      </c>
    </row>
    <row r="115" spans="1:23" s="9" customFormat="1" ht="19.5" customHeight="1" x14ac:dyDescent="0.15">
      <c r="A115" s="10"/>
      <c r="B115" s="8"/>
      <c r="C115" s="10">
        <v>111</v>
      </c>
      <c r="D115" s="53"/>
      <c r="E115" s="37"/>
      <c r="F115" s="23" t="s">
        <v>73</v>
      </c>
      <c r="G115" s="15" t="s">
        <v>74</v>
      </c>
      <c r="H115" s="8">
        <v>1972</v>
      </c>
      <c r="I115" s="10" t="s">
        <v>9</v>
      </c>
      <c r="J115" s="8"/>
      <c r="K115" s="11"/>
      <c r="L115" s="11"/>
      <c r="M115" s="8"/>
      <c r="N115" s="8"/>
      <c r="O115" s="8"/>
      <c r="P115" s="40">
        <v>31</v>
      </c>
      <c r="Q115" s="24"/>
      <c r="R115" s="18"/>
      <c r="S115" s="40"/>
      <c r="T115" s="40"/>
      <c r="U115" s="40"/>
      <c r="V115" s="12">
        <f t="shared" si="3"/>
        <v>31</v>
      </c>
      <c r="W115" s="16"/>
    </row>
    <row r="116" spans="1:23" s="9" customFormat="1" ht="19.5" customHeight="1" x14ac:dyDescent="0.15">
      <c r="A116" s="10"/>
      <c r="B116" s="8"/>
      <c r="C116" s="8">
        <v>112</v>
      </c>
      <c r="D116" s="53"/>
      <c r="E116" s="37"/>
      <c r="F116" s="23" t="s">
        <v>681</v>
      </c>
      <c r="G116" s="23" t="s">
        <v>682</v>
      </c>
      <c r="H116" s="8">
        <v>1954</v>
      </c>
      <c r="I116" s="24" t="s">
        <v>9</v>
      </c>
      <c r="J116" s="8"/>
      <c r="K116" s="11"/>
      <c r="L116" s="11"/>
      <c r="M116" s="13"/>
      <c r="N116" s="13"/>
      <c r="O116" s="13"/>
      <c r="P116" s="40"/>
      <c r="Q116" s="24"/>
      <c r="R116" s="10"/>
      <c r="S116" s="40"/>
      <c r="T116" s="40"/>
      <c r="U116" s="40">
        <v>30</v>
      </c>
      <c r="V116" s="12">
        <f t="shared" si="3"/>
        <v>30</v>
      </c>
    </row>
    <row r="117" spans="1:23" s="9" customFormat="1" ht="19.5" customHeight="1" x14ac:dyDescent="0.15">
      <c r="A117" s="10"/>
      <c r="B117" s="8"/>
      <c r="C117" s="10">
        <v>113</v>
      </c>
      <c r="D117" s="53"/>
      <c r="E117" s="37"/>
      <c r="F117" s="33" t="s">
        <v>678</v>
      </c>
      <c r="G117" s="15" t="s">
        <v>76</v>
      </c>
      <c r="H117" s="8">
        <v>2010</v>
      </c>
      <c r="I117" s="10" t="s">
        <v>20</v>
      </c>
      <c r="J117" s="8"/>
      <c r="K117" s="11"/>
      <c r="L117" s="11"/>
      <c r="M117" s="8"/>
      <c r="N117" s="8"/>
      <c r="O117" s="8"/>
      <c r="P117" s="41"/>
      <c r="Q117" s="24"/>
      <c r="R117" s="10"/>
      <c r="S117" s="40">
        <v>27</v>
      </c>
      <c r="T117" s="40"/>
      <c r="U117" s="40"/>
      <c r="V117" s="12">
        <f t="shared" si="3"/>
        <v>27</v>
      </c>
    </row>
    <row r="118" spans="1:23" s="9" customFormat="1" ht="19.5" customHeight="1" x14ac:dyDescent="0.15">
      <c r="A118" s="10"/>
      <c r="B118" s="8"/>
      <c r="C118" s="8">
        <v>114</v>
      </c>
      <c r="D118" s="53"/>
      <c r="E118" s="37"/>
      <c r="F118" s="23" t="s">
        <v>47</v>
      </c>
      <c r="G118" s="7" t="s">
        <v>38</v>
      </c>
      <c r="H118" s="8">
        <v>1953</v>
      </c>
      <c r="I118" s="8" t="s">
        <v>12</v>
      </c>
      <c r="J118" s="8"/>
      <c r="K118" s="11"/>
      <c r="L118" s="11">
        <v>21</v>
      </c>
      <c r="M118" s="8"/>
      <c r="N118" s="8"/>
      <c r="O118" s="8"/>
      <c r="P118" s="40"/>
      <c r="Q118" s="24"/>
      <c r="R118" s="10"/>
      <c r="S118" s="40"/>
      <c r="T118" s="40"/>
      <c r="U118" s="40"/>
      <c r="V118" s="12">
        <f t="shared" si="3"/>
        <v>21</v>
      </c>
    </row>
    <row r="119" spans="1:23" s="9" customFormat="1" ht="19.5" customHeight="1" x14ac:dyDescent="0.15">
      <c r="A119" s="10"/>
      <c r="B119" s="8"/>
      <c r="C119" s="10">
        <v>115</v>
      </c>
      <c r="D119" s="53"/>
      <c r="E119" s="37"/>
      <c r="F119" s="23" t="s">
        <v>669</v>
      </c>
      <c r="G119" s="23" t="s">
        <v>670</v>
      </c>
      <c r="H119" s="8">
        <v>1977</v>
      </c>
      <c r="I119" s="24" t="s">
        <v>9</v>
      </c>
      <c r="J119" s="8"/>
      <c r="K119" s="11"/>
      <c r="L119" s="11"/>
      <c r="M119" s="8"/>
      <c r="N119" s="8"/>
      <c r="O119" s="8"/>
      <c r="P119" s="40"/>
      <c r="Q119" s="24"/>
      <c r="R119" s="10"/>
      <c r="S119" s="40">
        <v>12</v>
      </c>
      <c r="T119" s="40"/>
      <c r="U119" s="40"/>
      <c r="V119" s="12">
        <f t="shared" si="3"/>
        <v>12</v>
      </c>
    </row>
    <row r="120" spans="1:23" s="9" customFormat="1" ht="19.5" customHeight="1" x14ac:dyDescent="0.15">
      <c r="A120" s="10"/>
      <c r="B120" s="8"/>
      <c r="C120" s="8">
        <v>116</v>
      </c>
      <c r="D120" s="53"/>
      <c r="E120" s="37"/>
      <c r="F120" s="28" t="s">
        <v>376</v>
      </c>
      <c r="G120" s="23" t="s">
        <v>291</v>
      </c>
      <c r="H120" s="8">
        <v>1959</v>
      </c>
      <c r="I120" s="24" t="s">
        <v>20</v>
      </c>
      <c r="J120" s="8"/>
      <c r="K120" s="11">
        <v>1</v>
      </c>
      <c r="L120" s="11"/>
      <c r="M120" s="8"/>
      <c r="N120" s="8"/>
      <c r="O120" s="8"/>
      <c r="P120" s="40"/>
      <c r="Q120" s="24"/>
      <c r="R120" s="10"/>
      <c r="S120" s="40"/>
      <c r="T120" s="40"/>
      <c r="U120" s="40"/>
      <c r="V120" s="12">
        <f t="shared" si="3"/>
        <v>1</v>
      </c>
    </row>
    <row r="121" spans="1:23" s="9" customFormat="1" ht="19.5" customHeight="1" x14ac:dyDescent="0.15">
      <c r="A121" s="10"/>
      <c r="B121" s="8"/>
      <c r="C121" s="10">
        <v>117</v>
      </c>
      <c r="D121" s="53"/>
      <c r="E121" s="37"/>
      <c r="F121" s="28" t="s">
        <v>663</v>
      </c>
      <c r="G121" s="15" t="s">
        <v>22</v>
      </c>
      <c r="H121" s="8">
        <v>1971</v>
      </c>
      <c r="I121" s="24" t="s">
        <v>20</v>
      </c>
      <c r="J121" s="8"/>
      <c r="K121" s="11"/>
      <c r="L121" s="11"/>
      <c r="M121" s="8"/>
      <c r="N121" s="8"/>
      <c r="O121" s="8"/>
      <c r="P121" s="40">
        <v>1</v>
      </c>
      <c r="Q121" s="24"/>
      <c r="R121" s="10"/>
      <c r="S121" s="40"/>
      <c r="T121" s="40"/>
      <c r="U121" s="40"/>
      <c r="V121" s="12">
        <f t="shared" si="3"/>
        <v>1</v>
      </c>
    </row>
    <row r="122" spans="1:23" s="9" customFormat="1" ht="19.5" customHeight="1" x14ac:dyDescent="0.15">
      <c r="A122" s="10"/>
      <c r="B122" s="8"/>
      <c r="C122" s="8">
        <v>118</v>
      </c>
      <c r="D122" s="53"/>
      <c r="E122" s="37"/>
      <c r="F122" s="28" t="s">
        <v>661</v>
      </c>
      <c r="G122" s="15" t="s">
        <v>76</v>
      </c>
      <c r="H122" s="8">
        <v>1965</v>
      </c>
      <c r="I122" s="24" t="s">
        <v>20</v>
      </c>
      <c r="J122" s="8"/>
      <c r="K122" s="11"/>
      <c r="L122" s="11"/>
      <c r="M122" s="8"/>
      <c r="N122" s="8"/>
      <c r="O122" s="8">
        <v>1</v>
      </c>
      <c r="P122" s="40"/>
      <c r="Q122" s="24"/>
      <c r="R122" s="10"/>
      <c r="S122" s="40"/>
      <c r="T122" s="40"/>
      <c r="U122" s="40"/>
      <c r="V122" s="12">
        <f t="shared" si="3"/>
        <v>1</v>
      </c>
    </row>
    <row r="123" spans="1:23" s="9" customFormat="1" ht="19.5" customHeight="1" x14ac:dyDescent="0.15">
      <c r="A123" s="10"/>
      <c r="B123" s="8"/>
      <c r="C123" s="10">
        <v>119</v>
      </c>
      <c r="D123" s="53"/>
      <c r="E123" s="37"/>
      <c r="F123" s="23" t="s">
        <v>55</v>
      </c>
      <c r="G123" s="23" t="s">
        <v>225</v>
      </c>
      <c r="H123" s="8">
        <v>1957</v>
      </c>
      <c r="I123" s="8" t="s">
        <v>9</v>
      </c>
      <c r="J123" s="8"/>
      <c r="K123" s="11"/>
      <c r="L123" s="11">
        <v>1</v>
      </c>
      <c r="M123" s="8"/>
      <c r="N123" s="8"/>
      <c r="O123" s="8"/>
      <c r="P123" s="40"/>
      <c r="Q123" s="24"/>
      <c r="R123" s="10"/>
      <c r="S123" s="40"/>
      <c r="T123" s="40"/>
      <c r="U123" s="40"/>
      <c r="V123" s="12">
        <f t="shared" si="3"/>
        <v>1</v>
      </c>
    </row>
    <row r="124" spans="1:23" s="9" customFormat="1" ht="19.5" hidden="1" customHeight="1" x14ac:dyDescent="0.15">
      <c r="A124" s="10"/>
      <c r="B124" s="8"/>
      <c r="C124" s="8"/>
      <c r="D124" s="53"/>
      <c r="E124" s="37"/>
      <c r="F124" s="23" t="s">
        <v>17</v>
      </c>
      <c r="G124" s="15" t="s">
        <v>11</v>
      </c>
      <c r="H124" s="8">
        <v>1968</v>
      </c>
      <c r="I124" s="8" t="s">
        <v>9</v>
      </c>
      <c r="J124" s="8"/>
      <c r="K124" s="11"/>
      <c r="L124" s="11"/>
      <c r="M124" s="13"/>
      <c r="N124" s="13"/>
      <c r="O124" s="8"/>
      <c r="P124" s="40"/>
      <c r="Q124" s="24"/>
      <c r="R124" s="10"/>
      <c r="S124" s="40"/>
      <c r="T124" s="40"/>
      <c r="U124" s="40"/>
      <c r="V124" s="12">
        <f t="shared" si="3"/>
        <v>0</v>
      </c>
    </row>
    <row r="125" spans="1:23" s="9" customFormat="1" ht="19.5" hidden="1" customHeight="1" x14ac:dyDescent="0.15">
      <c r="A125" s="10"/>
      <c r="B125" s="8"/>
      <c r="C125" s="8"/>
      <c r="D125" s="53"/>
      <c r="E125" s="37"/>
      <c r="F125" s="28" t="s">
        <v>79</v>
      </c>
      <c r="G125" s="15" t="s">
        <v>11</v>
      </c>
      <c r="H125" s="8">
        <v>1980</v>
      </c>
      <c r="I125" s="8" t="s">
        <v>20</v>
      </c>
      <c r="J125" s="8"/>
      <c r="K125" s="11"/>
      <c r="L125" s="11"/>
      <c r="M125" s="8"/>
      <c r="N125" s="8"/>
      <c r="O125" s="8"/>
      <c r="P125" s="40"/>
      <c r="Q125" s="24"/>
      <c r="R125" s="10"/>
      <c r="S125" s="40"/>
      <c r="T125" s="40"/>
      <c r="U125" s="40"/>
      <c r="V125" s="12">
        <f t="shared" si="3"/>
        <v>0</v>
      </c>
    </row>
    <row r="126" spans="1:23" s="9" customFormat="1" ht="19.5" hidden="1" customHeight="1" x14ac:dyDescent="0.15">
      <c r="A126" s="10"/>
      <c r="B126" s="8"/>
      <c r="C126" s="8"/>
      <c r="D126" s="53"/>
      <c r="E126" s="37"/>
      <c r="F126" s="23" t="s">
        <v>18</v>
      </c>
      <c r="G126" s="23" t="s">
        <v>11</v>
      </c>
      <c r="H126" s="8">
        <v>1981</v>
      </c>
      <c r="I126" s="8" t="s">
        <v>9</v>
      </c>
      <c r="J126" s="8"/>
      <c r="K126" s="11"/>
      <c r="L126" s="11"/>
      <c r="M126" s="13"/>
      <c r="N126" s="13"/>
      <c r="O126" s="13"/>
      <c r="P126" s="40"/>
      <c r="Q126" s="24"/>
      <c r="R126" s="10"/>
      <c r="S126" s="40"/>
      <c r="T126" s="40"/>
      <c r="U126" s="40"/>
      <c r="V126" s="12">
        <f t="shared" si="3"/>
        <v>0</v>
      </c>
      <c r="W126" s="16"/>
    </row>
    <row r="127" spans="1:23" s="9" customFormat="1" ht="19.5" hidden="1" customHeight="1" x14ac:dyDescent="0.15">
      <c r="A127" s="10"/>
      <c r="B127" s="8"/>
      <c r="C127" s="8"/>
      <c r="D127" s="53"/>
      <c r="E127" s="37"/>
      <c r="F127" s="28" t="s">
        <v>81</v>
      </c>
      <c r="G127" s="7" t="s">
        <v>82</v>
      </c>
      <c r="H127" s="8">
        <v>1989</v>
      </c>
      <c r="I127" s="8" t="s">
        <v>58</v>
      </c>
      <c r="J127" s="8"/>
      <c r="K127" s="11"/>
      <c r="L127" s="11"/>
      <c r="M127" s="8"/>
      <c r="N127" s="8"/>
      <c r="O127" s="8"/>
      <c r="P127" s="40"/>
      <c r="Q127" s="24"/>
      <c r="R127" s="10"/>
      <c r="S127" s="40"/>
      <c r="T127" s="40"/>
      <c r="U127" s="40"/>
      <c r="V127" s="12">
        <f t="shared" si="3"/>
        <v>0</v>
      </c>
    </row>
    <row r="128" spans="1:23" s="9" customFormat="1" ht="19.5" hidden="1" customHeight="1" x14ac:dyDescent="0.15">
      <c r="A128" s="10"/>
      <c r="B128" s="8"/>
      <c r="C128" s="8"/>
      <c r="D128" s="53"/>
      <c r="E128" s="37"/>
      <c r="F128" s="28" t="s">
        <v>83</v>
      </c>
      <c r="G128" s="7" t="s">
        <v>84</v>
      </c>
      <c r="H128" s="8">
        <v>2004</v>
      </c>
      <c r="I128" s="8" t="s">
        <v>20</v>
      </c>
      <c r="J128" s="8"/>
      <c r="K128" s="11"/>
      <c r="L128" s="11"/>
      <c r="M128" s="8"/>
      <c r="N128" s="8"/>
      <c r="O128" s="8"/>
      <c r="P128" s="40"/>
      <c r="Q128" s="24"/>
      <c r="R128" s="10"/>
      <c r="S128" s="40"/>
      <c r="T128" s="40"/>
      <c r="U128" s="40"/>
      <c r="V128" s="12">
        <f t="shared" si="3"/>
        <v>0</v>
      </c>
    </row>
    <row r="129" spans="1:22" s="9" customFormat="1" ht="19.5" hidden="1" customHeight="1" x14ac:dyDescent="0.15">
      <c r="A129" s="10"/>
      <c r="B129" s="8"/>
      <c r="C129" s="8"/>
      <c r="D129" s="53"/>
      <c r="E129" s="37"/>
      <c r="F129" s="23" t="s">
        <v>88</v>
      </c>
      <c r="G129" s="7" t="s">
        <v>89</v>
      </c>
      <c r="H129" s="8">
        <v>2005</v>
      </c>
      <c r="I129" s="8" t="s">
        <v>9</v>
      </c>
      <c r="J129" s="8"/>
      <c r="K129" s="11"/>
      <c r="L129" s="11"/>
      <c r="M129" s="8"/>
      <c r="N129" s="8"/>
      <c r="O129" s="8"/>
      <c r="P129" s="40"/>
      <c r="Q129" s="24"/>
      <c r="R129" s="10"/>
      <c r="S129" s="40"/>
      <c r="T129" s="40"/>
      <c r="U129" s="40"/>
      <c r="V129" s="12">
        <f t="shared" si="3"/>
        <v>0</v>
      </c>
    </row>
    <row r="130" spans="1:22" s="9" customFormat="1" ht="19.5" hidden="1" customHeight="1" x14ac:dyDescent="0.15">
      <c r="A130" s="10"/>
      <c r="B130" s="8"/>
      <c r="C130" s="8"/>
      <c r="D130" s="53"/>
      <c r="E130" s="37"/>
      <c r="F130" s="23" t="s">
        <v>90</v>
      </c>
      <c r="G130" s="7" t="s">
        <v>91</v>
      </c>
      <c r="H130" s="8">
        <v>1954</v>
      </c>
      <c r="I130" s="8" t="s">
        <v>9</v>
      </c>
      <c r="J130" s="8"/>
      <c r="K130" s="11"/>
      <c r="L130" s="11"/>
      <c r="M130" s="8"/>
      <c r="N130" s="8"/>
      <c r="O130" s="8"/>
      <c r="P130" s="40"/>
      <c r="Q130" s="24"/>
      <c r="R130" s="10"/>
      <c r="S130" s="40"/>
      <c r="T130" s="40"/>
      <c r="U130" s="40"/>
      <c r="V130" s="12">
        <f t="shared" si="3"/>
        <v>0</v>
      </c>
    </row>
    <row r="131" spans="1:22" s="9" customFormat="1" ht="19.5" hidden="1" customHeight="1" x14ac:dyDescent="0.15">
      <c r="A131" s="10"/>
      <c r="B131" s="8"/>
      <c r="C131" s="8"/>
      <c r="D131" s="53"/>
      <c r="E131" s="37"/>
      <c r="F131" s="23" t="s">
        <v>92</v>
      </c>
      <c r="G131" s="7" t="s">
        <v>93</v>
      </c>
      <c r="H131" s="8">
        <v>2000</v>
      </c>
      <c r="I131" s="8" t="s">
        <v>9</v>
      </c>
      <c r="J131" s="8"/>
      <c r="K131" s="11"/>
      <c r="L131" s="11"/>
      <c r="M131" s="8"/>
      <c r="N131" s="8"/>
      <c r="O131" s="8"/>
      <c r="P131" s="40"/>
      <c r="Q131" s="24"/>
      <c r="R131" s="10"/>
      <c r="S131" s="40"/>
      <c r="T131" s="40"/>
      <c r="U131" s="40"/>
      <c r="V131" s="12">
        <f t="shared" si="3"/>
        <v>0</v>
      </c>
    </row>
    <row r="132" spans="1:22" s="9" customFormat="1" ht="19.5" hidden="1" customHeight="1" x14ac:dyDescent="0.15">
      <c r="A132" s="10"/>
      <c r="B132" s="8"/>
      <c r="C132" s="8"/>
      <c r="D132" s="53"/>
      <c r="E132" s="37"/>
      <c r="F132" s="23" t="s">
        <v>95</v>
      </c>
      <c r="G132" s="7" t="s">
        <v>33</v>
      </c>
      <c r="H132" s="8">
        <v>1951</v>
      </c>
      <c r="I132" s="8" t="s">
        <v>9</v>
      </c>
      <c r="J132" s="8"/>
      <c r="K132" s="11"/>
      <c r="L132" s="11"/>
      <c r="M132" s="8"/>
      <c r="N132" s="8"/>
      <c r="O132" s="8"/>
      <c r="P132" s="40"/>
      <c r="Q132" s="24"/>
      <c r="R132" s="10"/>
      <c r="S132" s="40"/>
      <c r="T132" s="40"/>
      <c r="U132" s="40"/>
      <c r="V132" s="12">
        <f t="shared" si="3"/>
        <v>0</v>
      </c>
    </row>
    <row r="133" spans="1:22" s="9" customFormat="1" ht="19.5" hidden="1" customHeight="1" x14ac:dyDescent="0.15">
      <c r="A133" s="10"/>
      <c r="B133" s="8"/>
      <c r="C133" s="8"/>
      <c r="D133" s="53"/>
      <c r="E133" s="37"/>
      <c r="F133" s="23" t="s">
        <v>96</v>
      </c>
      <c r="G133" s="7" t="s">
        <v>33</v>
      </c>
      <c r="H133" s="8">
        <v>2003</v>
      </c>
      <c r="I133" s="10" t="s">
        <v>9</v>
      </c>
      <c r="J133" s="10"/>
      <c r="K133" s="14"/>
      <c r="L133" s="14"/>
      <c r="M133" s="8"/>
      <c r="N133" s="8"/>
      <c r="O133" s="8"/>
      <c r="P133" s="40"/>
      <c r="Q133" s="24"/>
      <c r="R133" s="10"/>
      <c r="S133" s="40"/>
      <c r="T133" s="40"/>
      <c r="U133" s="40"/>
      <c r="V133" s="12">
        <f t="shared" si="3"/>
        <v>0</v>
      </c>
    </row>
    <row r="134" spans="1:22" s="9" customFormat="1" ht="19.5" hidden="1" customHeight="1" x14ac:dyDescent="0.15">
      <c r="A134" s="20"/>
      <c r="B134" s="8"/>
      <c r="C134" s="8"/>
      <c r="D134" s="53"/>
      <c r="E134" s="37"/>
      <c r="F134" s="28" t="s">
        <v>99</v>
      </c>
      <c r="G134" s="15" t="s">
        <v>76</v>
      </c>
      <c r="H134" s="8">
        <v>1995</v>
      </c>
      <c r="I134" s="8" t="s">
        <v>58</v>
      </c>
      <c r="J134" s="8"/>
      <c r="K134" s="14"/>
      <c r="L134" s="14"/>
      <c r="M134" s="8"/>
      <c r="N134" s="8"/>
      <c r="O134" s="8"/>
      <c r="P134" s="40"/>
      <c r="Q134" s="24"/>
      <c r="R134" s="10"/>
      <c r="S134" s="40"/>
      <c r="T134" s="40"/>
      <c r="U134" s="40"/>
      <c r="V134" s="12">
        <f t="shared" si="3"/>
        <v>0</v>
      </c>
    </row>
    <row r="135" spans="1:22" s="9" customFormat="1" ht="19.5" hidden="1" customHeight="1" x14ac:dyDescent="0.15">
      <c r="A135" s="10"/>
      <c r="B135" s="8"/>
      <c r="C135" s="8"/>
      <c r="D135" s="53"/>
      <c r="E135" s="37"/>
      <c r="F135" s="23" t="s">
        <v>100</v>
      </c>
      <c r="G135" s="7" t="s">
        <v>101</v>
      </c>
      <c r="H135" s="8">
        <v>1999</v>
      </c>
      <c r="I135" s="8" t="s">
        <v>9</v>
      </c>
      <c r="J135" s="8"/>
      <c r="K135" s="11"/>
      <c r="L135" s="11"/>
      <c r="M135" s="8"/>
      <c r="N135" s="8"/>
      <c r="O135" s="8"/>
      <c r="P135" s="40"/>
      <c r="Q135" s="24"/>
      <c r="R135" s="10"/>
      <c r="S135" s="40"/>
      <c r="T135" s="40"/>
      <c r="U135" s="40"/>
      <c r="V135" s="12">
        <f t="shared" si="3"/>
        <v>0</v>
      </c>
    </row>
    <row r="136" spans="1:22" s="9" customFormat="1" ht="19.5" hidden="1" customHeight="1" x14ac:dyDescent="0.15">
      <c r="A136" s="10"/>
      <c r="B136" s="8"/>
      <c r="C136" s="8"/>
      <c r="D136" s="53"/>
      <c r="E136" s="37"/>
      <c r="F136" s="23" t="s">
        <v>103</v>
      </c>
      <c r="G136" s="7" t="s">
        <v>101</v>
      </c>
      <c r="H136" s="8">
        <v>1962</v>
      </c>
      <c r="I136" s="8" t="s">
        <v>9</v>
      </c>
      <c r="J136" s="8"/>
      <c r="K136" s="11"/>
      <c r="L136" s="11"/>
      <c r="M136" s="8"/>
      <c r="N136" s="8"/>
      <c r="O136" s="8"/>
      <c r="P136" s="40"/>
      <c r="Q136" s="24"/>
      <c r="R136" s="10"/>
      <c r="S136" s="40"/>
      <c r="T136" s="40"/>
      <c r="U136" s="40"/>
      <c r="V136" s="12">
        <f t="shared" si="3"/>
        <v>0</v>
      </c>
    </row>
    <row r="137" spans="1:22" s="9" customFormat="1" ht="19.5" hidden="1" customHeight="1" x14ac:dyDescent="0.15">
      <c r="A137" s="10"/>
      <c r="B137" s="8"/>
      <c r="C137" s="8"/>
      <c r="D137" s="53"/>
      <c r="E137" s="37"/>
      <c r="F137" s="33" t="s">
        <v>106</v>
      </c>
      <c r="G137" s="7" t="s">
        <v>107</v>
      </c>
      <c r="H137" s="8">
        <v>2006</v>
      </c>
      <c r="I137" s="8" t="s">
        <v>20</v>
      </c>
      <c r="J137" s="8"/>
      <c r="K137" s="11"/>
      <c r="L137" s="11"/>
      <c r="M137" s="8"/>
      <c r="N137" s="8"/>
      <c r="O137" s="8"/>
      <c r="P137" s="40"/>
      <c r="Q137" s="24"/>
      <c r="R137" s="10"/>
      <c r="S137" s="40"/>
      <c r="T137" s="40"/>
      <c r="U137" s="40"/>
      <c r="V137" s="12">
        <f t="shared" si="3"/>
        <v>0</v>
      </c>
    </row>
    <row r="138" spans="1:22" s="9" customFormat="1" ht="19.5" hidden="1" customHeight="1" x14ac:dyDescent="0.15">
      <c r="A138" s="10"/>
      <c r="B138" s="8"/>
      <c r="C138" s="8"/>
      <c r="D138" s="53"/>
      <c r="E138" s="37"/>
      <c r="F138" s="28" t="s">
        <v>108</v>
      </c>
      <c r="G138" s="7" t="s">
        <v>76</v>
      </c>
      <c r="H138" s="8">
        <v>2002</v>
      </c>
      <c r="I138" s="8" t="s">
        <v>20</v>
      </c>
      <c r="J138" s="8"/>
      <c r="K138" s="14"/>
      <c r="L138" s="14"/>
      <c r="M138" s="8"/>
      <c r="N138" s="8"/>
      <c r="O138" s="8"/>
      <c r="P138" s="40"/>
      <c r="Q138" s="24"/>
      <c r="R138" s="10"/>
      <c r="S138" s="40"/>
      <c r="T138" s="40"/>
      <c r="U138" s="40"/>
      <c r="V138" s="12">
        <f t="shared" si="3"/>
        <v>0</v>
      </c>
    </row>
    <row r="139" spans="1:22" s="9" customFormat="1" ht="19.5" hidden="1" customHeight="1" x14ac:dyDescent="0.15">
      <c r="A139" s="10"/>
      <c r="B139" s="8"/>
      <c r="C139" s="8"/>
      <c r="D139" s="53"/>
      <c r="E139" s="37"/>
      <c r="F139" s="23" t="s">
        <v>111</v>
      </c>
      <c r="G139" s="7" t="s">
        <v>64</v>
      </c>
      <c r="H139" s="8">
        <v>2005</v>
      </c>
      <c r="I139" s="8" t="s">
        <v>9</v>
      </c>
      <c r="J139" s="8"/>
      <c r="K139" s="14"/>
      <c r="L139" s="14"/>
      <c r="M139" s="8"/>
      <c r="N139" s="8"/>
      <c r="O139" s="8"/>
      <c r="P139" s="40"/>
      <c r="Q139" s="24"/>
      <c r="R139" s="10"/>
      <c r="S139" s="40"/>
      <c r="T139" s="40"/>
      <c r="U139" s="40"/>
      <c r="V139" s="12">
        <f t="shared" ref="V139:V170" si="4">SUM(J139:U139)</f>
        <v>0</v>
      </c>
    </row>
    <row r="140" spans="1:22" s="9" customFormat="1" ht="19.5" hidden="1" customHeight="1" x14ac:dyDescent="0.15">
      <c r="A140" s="10"/>
      <c r="B140" s="8"/>
      <c r="C140" s="8"/>
      <c r="D140" s="53"/>
      <c r="E140" s="37"/>
      <c r="F140" s="28" t="s">
        <v>113</v>
      </c>
      <c r="G140" s="7" t="s">
        <v>89</v>
      </c>
      <c r="H140" s="8">
        <v>1984</v>
      </c>
      <c r="I140" s="8" t="s">
        <v>20</v>
      </c>
      <c r="J140" s="8"/>
      <c r="K140" s="11"/>
      <c r="L140" s="11"/>
      <c r="M140" s="8"/>
      <c r="N140" s="8"/>
      <c r="O140" s="8"/>
      <c r="P140" s="40"/>
      <c r="Q140" s="24"/>
      <c r="R140" s="10"/>
      <c r="S140" s="40"/>
      <c r="T140" s="40"/>
      <c r="U140" s="40"/>
      <c r="V140" s="12">
        <f t="shared" si="4"/>
        <v>0</v>
      </c>
    </row>
    <row r="141" spans="1:22" s="9" customFormat="1" ht="19.5" hidden="1" customHeight="1" x14ac:dyDescent="0.15">
      <c r="A141" s="10"/>
      <c r="B141" s="8"/>
      <c r="C141" s="8"/>
      <c r="D141" s="53"/>
      <c r="E141" s="37"/>
      <c r="F141" s="23" t="s">
        <v>114</v>
      </c>
      <c r="G141" s="15" t="s">
        <v>115</v>
      </c>
      <c r="H141" s="8">
        <v>1960</v>
      </c>
      <c r="I141" s="10" t="s">
        <v>9</v>
      </c>
      <c r="J141" s="8"/>
      <c r="K141" s="11"/>
      <c r="L141" s="11"/>
      <c r="M141" s="8"/>
      <c r="N141" s="8"/>
      <c r="O141" s="8"/>
      <c r="P141" s="40"/>
      <c r="Q141" s="24"/>
      <c r="R141" s="13"/>
      <c r="S141" s="40"/>
      <c r="T141" s="40"/>
      <c r="U141" s="40"/>
      <c r="V141" s="12">
        <f t="shared" si="4"/>
        <v>0</v>
      </c>
    </row>
    <row r="142" spans="1:22" s="9" customFormat="1" ht="19.5" hidden="1" customHeight="1" x14ac:dyDescent="0.15">
      <c r="A142" s="10"/>
      <c r="B142" s="8"/>
      <c r="C142" s="8"/>
      <c r="D142" s="53"/>
      <c r="E142" s="37"/>
      <c r="F142" s="28" t="s">
        <v>119</v>
      </c>
      <c r="G142" s="15" t="s">
        <v>118</v>
      </c>
      <c r="H142" s="8">
        <v>1992</v>
      </c>
      <c r="I142" s="8" t="s">
        <v>20</v>
      </c>
      <c r="J142" s="8"/>
      <c r="K142" s="14"/>
      <c r="L142" s="14"/>
      <c r="M142" s="8"/>
      <c r="N142" s="8"/>
      <c r="O142" s="8"/>
      <c r="P142" s="40"/>
      <c r="Q142" s="24"/>
      <c r="R142" s="10"/>
      <c r="S142" s="40"/>
      <c r="T142" s="40"/>
      <c r="U142" s="40"/>
      <c r="V142" s="12">
        <f t="shared" si="4"/>
        <v>0</v>
      </c>
    </row>
    <row r="143" spans="1:22" s="9" customFormat="1" ht="19.5" hidden="1" customHeight="1" x14ac:dyDescent="0.15">
      <c r="A143" s="10"/>
      <c r="B143" s="8"/>
      <c r="C143" s="8"/>
      <c r="D143" s="53"/>
      <c r="E143" s="37"/>
      <c r="F143" s="23" t="s">
        <v>120</v>
      </c>
      <c r="G143" s="7" t="s">
        <v>121</v>
      </c>
      <c r="H143" s="8">
        <v>1990</v>
      </c>
      <c r="I143" s="8" t="s">
        <v>9</v>
      </c>
      <c r="J143" s="8"/>
      <c r="K143" s="14"/>
      <c r="L143" s="14"/>
      <c r="M143" s="8"/>
      <c r="N143" s="8"/>
      <c r="O143" s="8"/>
      <c r="P143" s="40"/>
      <c r="Q143" s="24"/>
      <c r="R143" s="10"/>
      <c r="S143" s="40"/>
      <c r="T143" s="40"/>
      <c r="U143" s="40"/>
      <c r="V143" s="12">
        <f t="shared" si="4"/>
        <v>0</v>
      </c>
    </row>
    <row r="144" spans="1:22" s="9" customFormat="1" ht="19.5" hidden="1" customHeight="1" x14ac:dyDescent="0.15">
      <c r="A144" s="10"/>
      <c r="B144" s="8"/>
      <c r="C144" s="8"/>
      <c r="D144" s="53"/>
      <c r="E144" s="37"/>
      <c r="F144" s="23" t="s">
        <v>122</v>
      </c>
      <c r="G144" s="7" t="s">
        <v>123</v>
      </c>
      <c r="H144" s="8">
        <v>1951</v>
      </c>
      <c r="I144" s="8" t="s">
        <v>9</v>
      </c>
      <c r="J144" s="8"/>
      <c r="K144" s="14"/>
      <c r="L144" s="14"/>
      <c r="M144" s="8"/>
      <c r="N144" s="8"/>
      <c r="O144" s="8"/>
      <c r="P144" s="40"/>
      <c r="Q144" s="24"/>
      <c r="R144" s="10"/>
      <c r="S144" s="40"/>
      <c r="T144" s="40"/>
      <c r="U144" s="40"/>
      <c r="V144" s="12">
        <f t="shared" si="4"/>
        <v>0</v>
      </c>
    </row>
    <row r="145" spans="1:22" s="9" customFormat="1" ht="19.5" hidden="1" customHeight="1" x14ac:dyDescent="0.15">
      <c r="A145" s="10"/>
      <c r="B145" s="8"/>
      <c r="C145" s="8"/>
      <c r="D145" s="53"/>
      <c r="E145" s="37"/>
      <c r="F145" s="23" t="s">
        <v>124</v>
      </c>
      <c r="G145" s="7" t="s">
        <v>125</v>
      </c>
      <c r="H145" s="8">
        <v>1992</v>
      </c>
      <c r="I145" s="8" t="s">
        <v>9</v>
      </c>
      <c r="J145" s="8"/>
      <c r="K145" s="11"/>
      <c r="L145" s="11"/>
      <c r="M145" s="8"/>
      <c r="N145" s="8"/>
      <c r="O145" s="8"/>
      <c r="P145" s="40"/>
      <c r="Q145" s="24"/>
      <c r="R145" s="10"/>
      <c r="S145" s="40"/>
      <c r="T145" s="40"/>
      <c r="U145" s="40"/>
      <c r="V145" s="12">
        <f t="shared" si="4"/>
        <v>0</v>
      </c>
    </row>
    <row r="146" spans="1:22" s="9" customFormat="1" ht="19.5" hidden="1" customHeight="1" x14ac:dyDescent="0.15">
      <c r="A146" s="10"/>
      <c r="B146" s="8"/>
      <c r="C146" s="8"/>
      <c r="D146" s="53"/>
      <c r="E146" s="37"/>
      <c r="F146" s="28" t="s">
        <v>127</v>
      </c>
      <c r="G146" s="7" t="s">
        <v>76</v>
      </c>
      <c r="H146" s="8">
        <v>1981</v>
      </c>
      <c r="I146" s="8" t="s">
        <v>20</v>
      </c>
      <c r="J146" s="8"/>
      <c r="K146" s="14"/>
      <c r="L146" s="14"/>
      <c r="M146" s="8"/>
      <c r="N146" s="8"/>
      <c r="O146" s="8"/>
      <c r="P146" s="40"/>
      <c r="Q146" s="24"/>
      <c r="R146" s="10"/>
      <c r="S146" s="40"/>
      <c r="T146" s="40"/>
      <c r="U146" s="40"/>
      <c r="V146" s="12">
        <f t="shared" si="4"/>
        <v>0</v>
      </c>
    </row>
    <row r="147" spans="1:22" s="9" customFormat="1" ht="19.5" hidden="1" customHeight="1" x14ac:dyDescent="0.15">
      <c r="A147" s="10"/>
      <c r="B147" s="8"/>
      <c r="C147" s="8"/>
      <c r="D147" s="53"/>
      <c r="E147" s="37"/>
      <c r="F147" s="23" t="s">
        <v>128</v>
      </c>
      <c r="G147" s="7" t="s">
        <v>129</v>
      </c>
      <c r="H147" s="8">
        <v>2005</v>
      </c>
      <c r="I147" s="8" t="s">
        <v>9</v>
      </c>
      <c r="J147" s="8"/>
      <c r="K147" s="14"/>
      <c r="L147" s="14"/>
      <c r="M147" s="8"/>
      <c r="N147" s="8"/>
      <c r="O147" s="8"/>
      <c r="P147" s="40"/>
      <c r="Q147" s="24"/>
      <c r="R147" s="10"/>
      <c r="S147" s="40"/>
      <c r="T147" s="40"/>
      <c r="U147" s="40"/>
      <c r="V147" s="12">
        <f t="shared" si="4"/>
        <v>0</v>
      </c>
    </row>
    <row r="148" spans="1:22" s="9" customFormat="1" ht="19.5" hidden="1" customHeight="1" x14ac:dyDescent="0.15">
      <c r="A148" s="10"/>
      <c r="B148" s="8"/>
      <c r="C148" s="8"/>
      <c r="D148" s="53"/>
      <c r="E148" s="37"/>
      <c r="F148" s="28" t="s">
        <v>131</v>
      </c>
      <c r="G148" s="7" t="s">
        <v>132</v>
      </c>
      <c r="H148" s="8">
        <v>2003</v>
      </c>
      <c r="I148" s="8" t="s">
        <v>20</v>
      </c>
      <c r="J148" s="8"/>
      <c r="K148" s="14"/>
      <c r="L148" s="14"/>
      <c r="M148" s="8"/>
      <c r="N148" s="8"/>
      <c r="O148" s="8"/>
      <c r="P148" s="40"/>
      <c r="Q148" s="24"/>
      <c r="R148" s="10"/>
      <c r="S148" s="40"/>
      <c r="T148" s="40"/>
      <c r="U148" s="40"/>
      <c r="V148" s="12">
        <f t="shared" si="4"/>
        <v>0</v>
      </c>
    </row>
    <row r="149" spans="1:22" s="9" customFormat="1" ht="19.5" hidden="1" customHeight="1" x14ac:dyDescent="0.15">
      <c r="A149" s="10"/>
      <c r="B149" s="8"/>
      <c r="C149" s="8"/>
      <c r="D149" s="53"/>
      <c r="E149" s="37"/>
      <c r="F149" s="46" t="s">
        <v>134</v>
      </c>
      <c r="G149" s="7" t="s">
        <v>48</v>
      </c>
      <c r="H149" s="8">
        <v>2005</v>
      </c>
      <c r="I149" s="8" t="s">
        <v>20</v>
      </c>
      <c r="J149" s="8"/>
      <c r="K149" s="14"/>
      <c r="L149" s="14"/>
      <c r="M149" s="8"/>
      <c r="N149" s="8"/>
      <c r="O149" s="8"/>
      <c r="P149" s="40"/>
      <c r="Q149" s="24"/>
      <c r="R149" s="10"/>
      <c r="S149" s="40"/>
      <c r="T149" s="40"/>
      <c r="U149" s="40"/>
      <c r="V149" s="12">
        <f t="shared" si="4"/>
        <v>0</v>
      </c>
    </row>
    <row r="150" spans="1:22" s="9" customFormat="1" ht="19.5" hidden="1" customHeight="1" x14ac:dyDescent="0.15">
      <c r="A150" s="10"/>
      <c r="B150" s="24"/>
      <c r="C150" s="24"/>
      <c r="D150" s="53"/>
      <c r="E150" s="37"/>
      <c r="F150" s="45" t="s">
        <v>333</v>
      </c>
      <c r="G150" s="23" t="s">
        <v>331</v>
      </c>
      <c r="H150" s="8">
        <v>2011</v>
      </c>
      <c r="I150" s="24" t="s">
        <v>9</v>
      </c>
      <c r="J150" s="8"/>
      <c r="K150" s="14"/>
      <c r="L150" s="14"/>
      <c r="M150" s="8"/>
      <c r="N150" s="8"/>
      <c r="O150" s="8"/>
      <c r="P150" s="40"/>
      <c r="Q150" s="24"/>
      <c r="R150" s="10"/>
      <c r="S150" s="40"/>
      <c r="T150" s="40"/>
      <c r="U150" s="40"/>
      <c r="V150" s="12">
        <f t="shared" si="4"/>
        <v>0</v>
      </c>
    </row>
    <row r="151" spans="1:22" s="9" customFormat="1" ht="19.5" hidden="1" customHeight="1" x14ac:dyDescent="0.15">
      <c r="A151" s="10"/>
      <c r="B151" s="8"/>
      <c r="C151" s="8"/>
      <c r="D151" s="53"/>
      <c r="E151" s="37"/>
      <c r="F151" s="23" t="s">
        <v>39</v>
      </c>
      <c r="G151" s="7" t="s">
        <v>11</v>
      </c>
      <c r="H151" s="8">
        <v>1973</v>
      </c>
      <c r="I151" s="8" t="s">
        <v>9</v>
      </c>
      <c r="J151" s="8"/>
      <c r="K151" s="11"/>
      <c r="L151" s="11"/>
      <c r="M151" s="8"/>
      <c r="N151" s="8"/>
      <c r="O151" s="8"/>
      <c r="P151" s="40"/>
      <c r="Q151" s="24"/>
      <c r="R151" s="10"/>
      <c r="S151" s="40"/>
      <c r="T151" s="40"/>
      <c r="U151" s="40"/>
      <c r="V151" s="12">
        <f t="shared" si="4"/>
        <v>0</v>
      </c>
    </row>
    <row r="152" spans="1:22" s="9" customFormat="1" ht="19.5" hidden="1" customHeight="1" x14ac:dyDescent="0.15">
      <c r="A152" s="10"/>
      <c r="B152" s="8"/>
      <c r="C152" s="8"/>
      <c r="D152" s="53"/>
      <c r="E152" s="37"/>
      <c r="F152" s="31" t="s">
        <v>29</v>
      </c>
      <c r="G152" s="23" t="s">
        <v>11</v>
      </c>
      <c r="H152" s="8">
        <v>2007</v>
      </c>
      <c r="I152" s="8" t="s">
        <v>9</v>
      </c>
      <c r="J152" s="8"/>
      <c r="K152" s="11"/>
      <c r="L152" s="11"/>
      <c r="M152" s="8"/>
      <c r="N152" s="8"/>
      <c r="O152" s="8"/>
      <c r="P152" s="40"/>
      <c r="Q152" s="24"/>
      <c r="R152" s="10"/>
      <c r="S152" s="40"/>
      <c r="T152" s="40"/>
      <c r="U152" s="40"/>
      <c r="V152" s="12">
        <f t="shared" si="4"/>
        <v>0</v>
      </c>
    </row>
    <row r="153" spans="1:22" s="9" customFormat="1" ht="19.5" hidden="1" customHeight="1" x14ac:dyDescent="0.15">
      <c r="A153" s="10"/>
      <c r="B153" s="8"/>
      <c r="C153" s="8"/>
      <c r="D153" s="53"/>
      <c r="E153" s="37"/>
      <c r="F153" s="28" t="s">
        <v>51</v>
      </c>
      <c r="G153" s="7" t="s">
        <v>11</v>
      </c>
      <c r="H153" s="8">
        <v>2004</v>
      </c>
      <c r="I153" s="8" t="s">
        <v>20</v>
      </c>
      <c r="J153" s="8"/>
      <c r="K153" s="11"/>
      <c r="L153" s="11"/>
      <c r="M153" s="8"/>
      <c r="N153" s="8"/>
      <c r="O153" s="8"/>
      <c r="P153" s="40"/>
      <c r="Q153" s="24"/>
      <c r="R153" s="10"/>
      <c r="S153" s="40"/>
      <c r="T153" s="40"/>
      <c r="U153" s="40"/>
      <c r="V153" s="12">
        <f t="shared" si="4"/>
        <v>0</v>
      </c>
    </row>
    <row r="154" spans="1:22" s="9" customFormat="1" ht="19.5" hidden="1" customHeight="1" x14ac:dyDescent="0.15">
      <c r="A154" s="10"/>
      <c r="B154" s="8"/>
      <c r="C154" s="8"/>
      <c r="D154" s="53"/>
      <c r="E154" s="37"/>
      <c r="F154" s="23" t="s">
        <v>135</v>
      </c>
      <c r="G154" s="7" t="s">
        <v>89</v>
      </c>
      <c r="H154" s="8">
        <v>1972</v>
      </c>
      <c r="I154" s="10" t="s">
        <v>9</v>
      </c>
      <c r="J154" s="10"/>
      <c r="K154" s="14"/>
      <c r="L154" s="14"/>
      <c r="M154" s="8"/>
      <c r="N154" s="8"/>
      <c r="O154" s="8"/>
      <c r="P154" s="40"/>
      <c r="Q154" s="24"/>
      <c r="R154" s="10"/>
      <c r="S154" s="40"/>
      <c r="T154" s="40"/>
      <c r="U154" s="40"/>
      <c r="V154" s="12">
        <f t="shared" si="4"/>
        <v>0</v>
      </c>
    </row>
    <row r="155" spans="1:22" s="9" customFormat="1" ht="19.5" hidden="1" customHeight="1" x14ac:dyDescent="0.15">
      <c r="A155" s="20"/>
      <c r="B155" s="17"/>
      <c r="C155" s="17"/>
      <c r="D155" s="53"/>
      <c r="E155" s="37"/>
      <c r="F155" s="46" t="s">
        <v>136</v>
      </c>
      <c r="G155" s="7" t="s">
        <v>77</v>
      </c>
      <c r="H155" s="8">
        <v>2005</v>
      </c>
      <c r="I155" s="8" t="s">
        <v>20</v>
      </c>
      <c r="J155" s="8"/>
      <c r="K155" s="11"/>
      <c r="L155" s="11"/>
      <c r="M155" s="8"/>
      <c r="N155" s="8"/>
      <c r="O155" s="8"/>
      <c r="P155" s="40"/>
      <c r="Q155" s="24"/>
      <c r="R155" s="10"/>
      <c r="S155" s="40"/>
      <c r="T155" s="40"/>
      <c r="U155" s="40"/>
      <c r="V155" s="12">
        <f t="shared" si="4"/>
        <v>0</v>
      </c>
    </row>
    <row r="156" spans="1:22" s="9" customFormat="1" ht="19.5" hidden="1" customHeight="1" x14ac:dyDescent="0.15">
      <c r="A156" s="10"/>
      <c r="B156" s="8"/>
      <c r="C156" s="8"/>
      <c r="D156" s="53"/>
      <c r="E156" s="37"/>
      <c r="F156" s="23" t="s">
        <v>139</v>
      </c>
      <c r="G156" s="7" t="s">
        <v>11</v>
      </c>
      <c r="H156" s="8">
        <v>2004</v>
      </c>
      <c r="I156" s="8" t="s">
        <v>9</v>
      </c>
      <c r="J156" s="8"/>
      <c r="K156" s="14"/>
      <c r="L156" s="14"/>
      <c r="M156" s="8"/>
      <c r="N156" s="8"/>
      <c r="O156" s="8"/>
      <c r="P156" s="40"/>
      <c r="Q156" s="24"/>
      <c r="R156" s="10"/>
      <c r="S156" s="40"/>
      <c r="T156" s="40"/>
      <c r="U156" s="40"/>
      <c r="V156" s="12">
        <f t="shared" si="4"/>
        <v>0</v>
      </c>
    </row>
    <row r="157" spans="1:22" s="9" customFormat="1" ht="19.5" hidden="1" customHeight="1" x14ac:dyDescent="0.15">
      <c r="A157" s="17"/>
      <c r="B157" s="10"/>
      <c r="C157" s="10"/>
      <c r="D157" s="53"/>
      <c r="E157" s="37"/>
      <c r="F157" s="28" t="s">
        <v>140</v>
      </c>
      <c r="G157" s="7" t="s">
        <v>101</v>
      </c>
      <c r="H157" s="8">
        <v>1956</v>
      </c>
      <c r="I157" s="10" t="s">
        <v>20</v>
      </c>
      <c r="J157" s="10"/>
      <c r="K157" s="14"/>
      <c r="L157" s="14"/>
      <c r="M157" s="8"/>
      <c r="N157" s="8"/>
      <c r="O157" s="8"/>
      <c r="P157" s="40"/>
      <c r="Q157" s="24"/>
      <c r="R157" s="10"/>
      <c r="S157" s="40"/>
      <c r="T157" s="40"/>
      <c r="U157" s="40"/>
      <c r="V157" s="12">
        <f t="shared" si="4"/>
        <v>0</v>
      </c>
    </row>
    <row r="158" spans="1:22" s="9" customFormat="1" ht="19.5" hidden="1" customHeight="1" x14ac:dyDescent="0.15">
      <c r="A158" s="10"/>
      <c r="B158" s="8"/>
      <c r="C158" s="8"/>
      <c r="D158" s="53"/>
      <c r="E158" s="37"/>
      <c r="F158" s="28" t="s">
        <v>141</v>
      </c>
      <c r="G158" s="7" t="s">
        <v>93</v>
      </c>
      <c r="H158" s="8">
        <v>1990</v>
      </c>
      <c r="I158" s="10" t="s">
        <v>20</v>
      </c>
      <c r="J158" s="10"/>
      <c r="K158" s="14"/>
      <c r="L158" s="14"/>
      <c r="M158" s="8"/>
      <c r="N158" s="8"/>
      <c r="O158" s="8"/>
      <c r="P158" s="40"/>
      <c r="Q158" s="24"/>
      <c r="R158" s="10"/>
      <c r="S158" s="40"/>
      <c r="T158" s="40"/>
      <c r="U158" s="40"/>
      <c r="V158" s="12">
        <f t="shared" si="4"/>
        <v>0</v>
      </c>
    </row>
    <row r="159" spans="1:22" s="9" customFormat="1" ht="19.5" hidden="1" customHeight="1" x14ac:dyDescent="0.15">
      <c r="A159" s="10"/>
      <c r="B159" s="8"/>
      <c r="C159" s="8"/>
      <c r="D159" s="53"/>
      <c r="E159" s="37"/>
      <c r="F159" s="23" t="s">
        <v>142</v>
      </c>
      <c r="G159" s="7" t="s">
        <v>143</v>
      </c>
      <c r="H159" s="8">
        <v>1996</v>
      </c>
      <c r="I159" s="8" t="s">
        <v>9</v>
      </c>
      <c r="J159" s="8"/>
      <c r="K159" s="11"/>
      <c r="L159" s="11"/>
      <c r="M159" s="8"/>
      <c r="N159" s="8"/>
      <c r="O159" s="8"/>
      <c r="P159" s="40"/>
      <c r="Q159" s="24"/>
      <c r="R159" s="10"/>
      <c r="S159" s="40"/>
      <c r="T159" s="40"/>
      <c r="U159" s="40"/>
      <c r="V159" s="12">
        <f t="shared" si="4"/>
        <v>0</v>
      </c>
    </row>
    <row r="160" spans="1:22" s="9" customFormat="1" ht="19.5" hidden="1" customHeight="1" x14ac:dyDescent="0.15">
      <c r="A160" s="10"/>
      <c r="B160" s="8"/>
      <c r="C160" s="8"/>
      <c r="D160" s="53"/>
      <c r="E160" s="37"/>
      <c r="F160" s="23" t="s">
        <v>144</v>
      </c>
      <c r="G160" s="7" t="s">
        <v>76</v>
      </c>
      <c r="H160" s="8">
        <v>2003</v>
      </c>
      <c r="I160" s="8" t="s">
        <v>9</v>
      </c>
      <c r="J160" s="8"/>
      <c r="K160" s="11"/>
      <c r="L160" s="11"/>
      <c r="M160" s="8"/>
      <c r="N160" s="8"/>
      <c r="O160" s="8"/>
      <c r="P160" s="40"/>
      <c r="Q160" s="24"/>
      <c r="R160" s="10"/>
      <c r="S160" s="40"/>
      <c r="T160" s="40"/>
      <c r="U160" s="40"/>
      <c r="V160" s="12">
        <f t="shared" si="4"/>
        <v>0</v>
      </c>
    </row>
    <row r="161" spans="1:22" s="9" customFormat="1" ht="19.5" hidden="1" customHeight="1" x14ac:dyDescent="0.15">
      <c r="A161" s="10"/>
      <c r="B161" s="8"/>
      <c r="C161" s="8"/>
      <c r="D161" s="53"/>
      <c r="E161" s="37"/>
      <c r="F161" s="23" t="s">
        <v>146</v>
      </c>
      <c r="G161" s="7" t="s">
        <v>147</v>
      </c>
      <c r="H161" s="8">
        <v>1957</v>
      </c>
      <c r="I161" s="8" t="s">
        <v>9</v>
      </c>
      <c r="J161" s="8"/>
      <c r="K161" s="14"/>
      <c r="L161" s="14"/>
      <c r="M161" s="8"/>
      <c r="N161" s="8"/>
      <c r="O161" s="8"/>
      <c r="P161" s="40"/>
      <c r="Q161" s="24"/>
      <c r="R161" s="10"/>
      <c r="S161" s="40"/>
      <c r="T161" s="40"/>
      <c r="U161" s="40"/>
      <c r="V161" s="12">
        <f t="shared" si="4"/>
        <v>0</v>
      </c>
    </row>
    <row r="162" spans="1:22" s="9" customFormat="1" ht="19.5" hidden="1" customHeight="1" x14ac:dyDescent="0.15">
      <c r="A162" s="10"/>
      <c r="B162" s="8"/>
      <c r="C162" s="8"/>
      <c r="D162" s="53"/>
      <c r="E162" s="37"/>
      <c r="F162" s="23" t="s">
        <v>148</v>
      </c>
      <c r="G162" s="7" t="s">
        <v>76</v>
      </c>
      <c r="H162" s="8">
        <v>2003</v>
      </c>
      <c r="I162" s="8" t="s">
        <v>9</v>
      </c>
      <c r="J162" s="8"/>
      <c r="K162" s="14"/>
      <c r="L162" s="14"/>
      <c r="M162" s="8"/>
      <c r="N162" s="8"/>
      <c r="O162" s="8"/>
      <c r="P162" s="40"/>
      <c r="Q162" s="24"/>
      <c r="R162" s="10"/>
      <c r="S162" s="40"/>
      <c r="T162" s="40"/>
      <c r="U162" s="40"/>
      <c r="V162" s="12">
        <f t="shared" si="4"/>
        <v>0</v>
      </c>
    </row>
    <row r="163" spans="1:22" s="9" customFormat="1" ht="19.5" hidden="1" customHeight="1" x14ac:dyDescent="0.15">
      <c r="A163" s="10"/>
      <c r="B163" s="8"/>
      <c r="C163" s="8"/>
      <c r="D163" s="53"/>
      <c r="E163" s="37"/>
      <c r="F163" s="33" t="s">
        <v>149</v>
      </c>
      <c r="G163" s="23" t="s">
        <v>76</v>
      </c>
      <c r="H163" s="8">
        <v>2008</v>
      </c>
      <c r="I163" s="8" t="s">
        <v>20</v>
      </c>
      <c r="J163" s="8"/>
      <c r="K163" s="11"/>
      <c r="L163" s="11"/>
      <c r="M163" s="8"/>
      <c r="N163" s="8"/>
      <c r="O163" s="8"/>
      <c r="P163" s="40"/>
      <c r="Q163" s="24"/>
      <c r="R163" s="10"/>
      <c r="S163" s="40"/>
      <c r="T163" s="40"/>
      <c r="U163" s="40"/>
      <c r="V163" s="12">
        <f t="shared" si="4"/>
        <v>0</v>
      </c>
    </row>
    <row r="164" spans="1:22" s="9" customFormat="1" ht="19.5" hidden="1" customHeight="1" x14ac:dyDescent="0.15">
      <c r="A164" s="10"/>
      <c r="B164" s="8"/>
      <c r="C164" s="8"/>
      <c r="D164" s="53"/>
      <c r="E164" s="37"/>
      <c r="F164" s="23" t="s">
        <v>151</v>
      </c>
      <c r="G164" s="7" t="s">
        <v>76</v>
      </c>
      <c r="H164" s="8">
        <v>2003</v>
      </c>
      <c r="I164" s="8" t="s">
        <v>9</v>
      </c>
      <c r="J164" s="8"/>
      <c r="K164" s="11"/>
      <c r="L164" s="11"/>
      <c r="M164" s="8"/>
      <c r="N164" s="8"/>
      <c r="O164" s="8"/>
      <c r="P164" s="40"/>
      <c r="Q164" s="24"/>
      <c r="R164" s="13"/>
      <c r="S164" s="40"/>
      <c r="T164" s="40"/>
      <c r="U164" s="40"/>
      <c r="V164" s="12">
        <f t="shared" si="4"/>
        <v>0</v>
      </c>
    </row>
    <row r="165" spans="1:22" s="9" customFormat="1" ht="19.5" hidden="1" customHeight="1" x14ac:dyDescent="0.15">
      <c r="A165" s="10"/>
      <c r="B165" s="8"/>
      <c r="C165" s="8"/>
      <c r="D165" s="53"/>
      <c r="E165" s="37"/>
      <c r="F165" s="23" t="s">
        <v>153</v>
      </c>
      <c r="G165" s="7" t="s">
        <v>89</v>
      </c>
      <c r="H165" s="8">
        <v>1958</v>
      </c>
      <c r="I165" s="8" t="s">
        <v>9</v>
      </c>
      <c r="J165" s="8"/>
      <c r="K165" s="11"/>
      <c r="L165" s="11"/>
      <c r="M165" s="8"/>
      <c r="N165" s="8"/>
      <c r="O165" s="8"/>
      <c r="P165" s="40"/>
      <c r="Q165" s="24"/>
      <c r="R165" s="10"/>
      <c r="S165" s="40"/>
      <c r="T165" s="40"/>
      <c r="U165" s="40"/>
      <c r="V165" s="12">
        <f t="shared" si="4"/>
        <v>0</v>
      </c>
    </row>
    <row r="166" spans="1:22" s="9" customFormat="1" ht="19.5" hidden="1" customHeight="1" x14ac:dyDescent="0.15">
      <c r="A166" s="10"/>
      <c r="B166" s="8"/>
      <c r="C166" s="8"/>
      <c r="D166" s="53"/>
      <c r="E166" s="63"/>
      <c r="F166" s="23" t="s">
        <v>154</v>
      </c>
      <c r="G166" s="7" t="s">
        <v>89</v>
      </c>
      <c r="H166" s="8">
        <v>1987</v>
      </c>
      <c r="I166" s="8" t="s">
        <v>9</v>
      </c>
      <c r="J166" s="8"/>
      <c r="K166" s="11"/>
      <c r="L166" s="11"/>
      <c r="M166" s="8"/>
      <c r="N166" s="8"/>
      <c r="O166" s="8"/>
      <c r="P166" s="40"/>
      <c r="Q166" s="24"/>
      <c r="R166" s="10"/>
      <c r="S166" s="40"/>
      <c r="T166" s="40"/>
      <c r="U166" s="40"/>
      <c r="V166" s="12">
        <f t="shared" si="4"/>
        <v>0</v>
      </c>
    </row>
    <row r="167" spans="1:22" s="9" customFormat="1" ht="19.5" hidden="1" customHeight="1" x14ac:dyDescent="0.15">
      <c r="A167" s="10"/>
      <c r="B167" s="8"/>
      <c r="C167" s="8"/>
      <c r="D167" s="53"/>
      <c r="E167" s="37"/>
      <c r="F167" s="33" t="s">
        <v>155</v>
      </c>
      <c r="G167" s="15" t="s">
        <v>11</v>
      </c>
      <c r="H167" s="8">
        <v>2007</v>
      </c>
      <c r="I167" s="10" t="s">
        <v>20</v>
      </c>
      <c r="J167" s="8"/>
      <c r="K167" s="14"/>
      <c r="L167" s="14"/>
      <c r="M167" s="8"/>
      <c r="N167" s="8"/>
      <c r="O167" s="8"/>
      <c r="P167" s="40"/>
      <c r="Q167" s="24"/>
      <c r="R167" s="10"/>
      <c r="S167" s="40"/>
      <c r="T167" s="40"/>
      <c r="U167" s="40"/>
      <c r="V167" s="12">
        <f t="shared" si="4"/>
        <v>0</v>
      </c>
    </row>
    <row r="168" spans="1:22" s="9" customFormat="1" ht="19.5" hidden="1" customHeight="1" x14ac:dyDescent="0.15">
      <c r="A168" s="10"/>
      <c r="B168" s="8"/>
      <c r="C168" s="8"/>
      <c r="D168" s="53"/>
      <c r="E168" s="37"/>
      <c r="F168" s="23" t="s">
        <v>158</v>
      </c>
      <c r="G168" s="7" t="s">
        <v>30</v>
      </c>
      <c r="H168" s="8">
        <v>2005</v>
      </c>
      <c r="I168" s="8" t="s">
        <v>9</v>
      </c>
      <c r="J168" s="8"/>
      <c r="K168" s="14"/>
      <c r="L168" s="14"/>
      <c r="M168" s="8"/>
      <c r="N168" s="8"/>
      <c r="O168" s="8"/>
      <c r="P168" s="40"/>
      <c r="Q168" s="24"/>
      <c r="R168" s="10"/>
      <c r="S168" s="40"/>
      <c r="T168" s="40"/>
      <c r="U168" s="40"/>
      <c r="V168" s="12">
        <f t="shared" si="4"/>
        <v>0</v>
      </c>
    </row>
    <row r="169" spans="1:22" s="9" customFormat="1" ht="19.5" hidden="1" customHeight="1" x14ac:dyDescent="0.15">
      <c r="A169" s="10"/>
      <c r="B169" s="8"/>
      <c r="C169" s="8"/>
      <c r="D169" s="53"/>
      <c r="E169" s="37"/>
      <c r="F169" s="23" t="s">
        <v>160</v>
      </c>
      <c r="G169" s="7" t="s">
        <v>138</v>
      </c>
      <c r="H169" s="8">
        <v>1995</v>
      </c>
      <c r="I169" s="8" t="s">
        <v>12</v>
      </c>
      <c r="J169" s="8"/>
      <c r="K169" s="11"/>
      <c r="L169" s="11"/>
      <c r="M169" s="8"/>
      <c r="N169" s="8"/>
      <c r="O169" s="8"/>
      <c r="P169" s="40"/>
      <c r="Q169" s="24"/>
      <c r="R169" s="10"/>
      <c r="S169" s="40"/>
      <c r="T169" s="40"/>
      <c r="U169" s="40"/>
      <c r="V169" s="12">
        <f t="shared" si="4"/>
        <v>0</v>
      </c>
    </row>
    <row r="170" spans="1:22" s="9" customFormat="1" ht="19.5" hidden="1" customHeight="1" x14ac:dyDescent="0.15">
      <c r="A170" s="10"/>
      <c r="B170" s="8"/>
      <c r="C170" s="8"/>
      <c r="D170" s="53"/>
      <c r="E170" s="37"/>
      <c r="F170" s="31" t="s">
        <v>343</v>
      </c>
      <c r="G170" s="23" t="s">
        <v>33</v>
      </c>
      <c r="H170" s="8">
        <v>2010</v>
      </c>
      <c r="I170" s="24" t="s">
        <v>9</v>
      </c>
      <c r="J170" s="8"/>
      <c r="K170" s="14"/>
      <c r="L170" s="14"/>
      <c r="M170" s="8"/>
      <c r="N170" s="8"/>
      <c r="O170" s="8"/>
      <c r="P170" s="40"/>
      <c r="Q170" s="24"/>
      <c r="R170" s="10"/>
      <c r="S170" s="40"/>
      <c r="T170" s="40"/>
      <c r="U170" s="40"/>
      <c r="V170" s="12">
        <f t="shared" si="4"/>
        <v>0</v>
      </c>
    </row>
    <row r="171" spans="1:22" s="9" customFormat="1" ht="19.5" hidden="1" customHeight="1" x14ac:dyDescent="0.15">
      <c r="A171" s="10"/>
      <c r="B171" s="10"/>
      <c r="C171" s="10"/>
      <c r="D171" s="53"/>
      <c r="E171" s="37"/>
      <c r="F171" s="44" t="s">
        <v>349</v>
      </c>
      <c r="G171" s="23" t="s">
        <v>309</v>
      </c>
      <c r="H171" s="8">
        <v>2009</v>
      </c>
      <c r="I171" s="24" t="s">
        <v>9</v>
      </c>
      <c r="J171" s="8"/>
      <c r="K171" s="11"/>
      <c r="L171" s="11"/>
      <c r="M171" s="8"/>
      <c r="N171" s="8"/>
      <c r="O171" s="8"/>
      <c r="P171" s="40"/>
      <c r="Q171" s="24"/>
      <c r="R171" s="10"/>
      <c r="S171" s="40"/>
      <c r="T171" s="40"/>
      <c r="U171" s="40"/>
      <c r="V171" s="12">
        <f t="shared" ref="V171:V202" si="5">SUM(J171:U171)</f>
        <v>0</v>
      </c>
    </row>
    <row r="172" spans="1:22" s="9" customFormat="1" ht="19.5" hidden="1" customHeight="1" x14ac:dyDescent="0.15">
      <c r="A172" s="10"/>
      <c r="B172" s="8"/>
      <c r="C172" s="8"/>
      <c r="D172" s="53"/>
      <c r="E172" s="37"/>
      <c r="F172" s="23" t="s">
        <v>162</v>
      </c>
      <c r="G172" s="7" t="s">
        <v>11</v>
      </c>
      <c r="H172" s="8">
        <v>2001</v>
      </c>
      <c r="I172" s="8" t="s">
        <v>9</v>
      </c>
      <c r="J172" s="8"/>
      <c r="K172" s="14"/>
      <c r="L172" s="14"/>
      <c r="M172" s="8"/>
      <c r="N172" s="8"/>
      <c r="O172" s="8"/>
      <c r="P172" s="40"/>
      <c r="Q172" s="24"/>
      <c r="R172" s="10"/>
      <c r="S172" s="40"/>
      <c r="T172" s="40"/>
      <c r="U172" s="40"/>
      <c r="V172" s="12">
        <f t="shared" si="5"/>
        <v>0</v>
      </c>
    </row>
    <row r="173" spans="1:22" s="9" customFormat="1" ht="19.5" hidden="1" customHeight="1" x14ac:dyDescent="0.15">
      <c r="A173" s="10"/>
      <c r="B173" s="8"/>
      <c r="C173" s="8"/>
      <c r="D173" s="53"/>
      <c r="E173" s="37"/>
      <c r="F173" s="23" t="s">
        <v>163</v>
      </c>
      <c r="G173" s="7" t="s">
        <v>11</v>
      </c>
      <c r="H173" s="8">
        <v>2001</v>
      </c>
      <c r="I173" s="8" t="s">
        <v>9</v>
      </c>
      <c r="J173" s="8"/>
      <c r="K173" s="11"/>
      <c r="L173" s="11"/>
      <c r="M173" s="8"/>
      <c r="N173" s="8"/>
      <c r="O173" s="8"/>
      <c r="P173" s="40"/>
      <c r="Q173" s="24"/>
      <c r="R173" s="10"/>
      <c r="S173" s="40"/>
      <c r="T173" s="40"/>
      <c r="U173" s="40"/>
      <c r="V173" s="12">
        <f t="shared" si="5"/>
        <v>0</v>
      </c>
    </row>
    <row r="174" spans="1:22" s="9" customFormat="1" ht="19.5" hidden="1" customHeight="1" x14ac:dyDescent="0.15">
      <c r="A174" s="10"/>
      <c r="B174" s="8"/>
      <c r="C174" s="8"/>
      <c r="D174" s="53"/>
      <c r="E174" s="37"/>
      <c r="F174" s="31" t="s">
        <v>166</v>
      </c>
      <c r="G174" s="7" t="s">
        <v>76</v>
      </c>
      <c r="H174" s="8">
        <v>2006</v>
      </c>
      <c r="I174" s="8" t="s">
        <v>9</v>
      </c>
      <c r="J174" s="8"/>
      <c r="K174" s="14"/>
      <c r="L174" s="14"/>
      <c r="M174" s="8"/>
      <c r="N174" s="8"/>
      <c r="O174" s="8"/>
      <c r="P174" s="40"/>
      <c r="Q174" s="24"/>
      <c r="R174" s="13"/>
      <c r="S174" s="40"/>
      <c r="T174" s="40"/>
      <c r="U174" s="40"/>
      <c r="V174" s="12">
        <f t="shared" si="5"/>
        <v>0</v>
      </c>
    </row>
    <row r="175" spans="1:22" s="9" customFormat="1" ht="19.5" hidden="1" customHeight="1" x14ac:dyDescent="0.15">
      <c r="A175" s="10"/>
      <c r="B175" s="8"/>
      <c r="C175" s="8"/>
      <c r="D175" s="53"/>
      <c r="E175" s="37"/>
      <c r="F175" s="23" t="s">
        <v>169</v>
      </c>
      <c r="G175" s="15" t="s">
        <v>30</v>
      </c>
      <c r="H175" s="8">
        <v>2004</v>
      </c>
      <c r="I175" s="10" t="s">
        <v>9</v>
      </c>
      <c r="J175" s="8"/>
      <c r="K175" s="11"/>
      <c r="L175" s="11"/>
      <c r="M175" s="8"/>
      <c r="N175" s="8"/>
      <c r="O175" s="8"/>
      <c r="P175" s="40"/>
      <c r="Q175" s="24"/>
      <c r="R175" s="10"/>
      <c r="S175" s="40"/>
      <c r="T175" s="40"/>
      <c r="U175" s="40"/>
      <c r="V175" s="12">
        <f t="shared" si="5"/>
        <v>0</v>
      </c>
    </row>
    <row r="176" spans="1:22" s="9" customFormat="1" ht="19.5" hidden="1" customHeight="1" x14ac:dyDescent="0.15">
      <c r="A176" s="10"/>
      <c r="B176" s="8"/>
      <c r="C176" s="8"/>
      <c r="D176" s="53"/>
      <c r="E176" s="37"/>
      <c r="F176" s="23" t="s">
        <v>170</v>
      </c>
      <c r="G176" s="7" t="s">
        <v>171</v>
      </c>
      <c r="H176" s="8">
        <v>1991</v>
      </c>
      <c r="I176" s="8" t="s">
        <v>9</v>
      </c>
      <c r="J176" s="8"/>
      <c r="K176" s="11"/>
      <c r="L176" s="11"/>
      <c r="M176" s="8"/>
      <c r="N176" s="8"/>
      <c r="O176" s="8"/>
      <c r="P176" s="40"/>
      <c r="Q176" s="24"/>
      <c r="R176" s="10"/>
      <c r="S176" s="40"/>
      <c r="T176" s="40"/>
      <c r="U176" s="40"/>
      <c r="V176" s="12">
        <f t="shared" si="5"/>
        <v>0</v>
      </c>
    </row>
    <row r="177" spans="1:23" s="9" customFormat="1" ht="19.5" hidden="1" customHeight="1" x14ac:dyDescent="0.15">
      <c r="A177" s="10"/>
      <c r="B177" s="8"/>
      <c r="C177" s="8"/>
      <c r="D177" s="53"/>
      <c r="E177" s="37"/>
      <c r="F177" s="23" t="s">
        <v>172</v>
      </c>
      <c r="G177" s="7" t="s">
        <v>101</v>
      </c>
      <c r="H177" s="8">
        <v>2004</v>
      </c>
      <c r="I177" s="10" t="s">
        <v>9</v>
      </c>
      <c r="J177" s="10"/>
      <c r="K177" s="14"/>
      <c r="L177" s="14"/>
      <c r="M177" s="8"/>
      <c r="N177" s="8"/>
      <c r="O177" s="8"/>
      <c r="P177" s="40"/>
      <c r="Q177" s="24"/>
      <c r="R177" s="10"/>
      <c r="S177" s="40"/>
      <c r="T177" s="40"/>
      <c r="U177" s="40"/>
      <c r="V177" s="12">
        <f t="shared" si="5"/>
        <v>0</v>
      </c>
    </row>
    <row r="178" spans="1:23" s="9" customFormat="1" ht="19.5" hidden="1" customHeight="1" x14ac:dyDescent="0.15">
      <c r="A178" s="10"/>
      <c r="B178" s="8"/>
      <c r="C178" s="8"/>
      <c r="D178" s="53"/>
      <c r="E178" s="37"/>
      <c r="F178" s="28" t="s">
        <v>173</v>
      </c>
      <c r="G178" s="7" t="s">
        <v>101</v>
      </c>
      <c r="H178" s="8">
        <v>2002</v>
      </c>
      <c r="I178" s="8" t="s">
        <v>20</v>
      </c>
      <c r="J178" s="8"/>
      <c r="K178" s="11"/>
      <c r="L178" s="11"/>
      <c r="M178" s="8"/>
      <c r="N178" s="8"/>
      <c r="O178" s="8"/>
      <c r="P178" s="40"/>
      <c r="Q178" s="24"/>
      <c r="R178" s="10"/>
      <c r="S178" s="40"/>
      <c r="T178" s="40"/>
      <c r="U178" s="40"/>
      <c r="V178" s="12">
        <f t="shared" si="5"/>
        <v>0</v>
      </c>
    </row>
    <row r="179" spans="1:23" s="9" customFormat="1" ht="19.5" hidden="1" customHeight="1" x14ac:dyDescent="0.15">
      <c r="A179" s="10"/>
      <c r="B179" s="8"/>
      <c r="C179" s="8"/>
      <c r="D179" s="53"/>
      <c r="E179" s="37"/>
      <c r="F179" s="23" t="s">
        <v>174</v>
      </c>
      <c r="G179" s="7" t="s">
        <v>175</v>
      </c>
      <c r="H179" s="8">
        <v>2003</v>
      </c>
      <c r="I179" s="10" t="s">
        <v>9</v>
      </c>
      <c r="J179" s="10"/>
      <c r="K179" s="14"/>
      <c r="L179" s="14"/>
      <c r="M179" s="8"/>
      <c r="N179" s="8"/>
      <c r="O179" s="8"/>
      <c r="P179" s="40"/>
      <c r="Q179" s="24"/>
      <c r="R179" s="10"/>
      <c r="S179" s="40"/>
      <c r="T179" s="40"/>
      <c r="U179" s="40"/>
      <c r="V179" s="12">
        <f t="shared" si="5"/>
        <v>0</v>
      </c>
    </row>
    <row r="180" spans="1:23" s="9" customFormat="1" ht="19.5" hidden="1" customHeight="1" x14ac:dyDescent="0.15">
      <c r="A180" s="10"/>
      <c r="B180" s="8"/>
      <c r="C180" s="8"/>
      <c r="D180" s="53"/>
      <c r="E180" s="37"/>
      <c r="F180" s="23" t="s">
        <v>176</v>
      </c>
      <c r="G180" s="15" t="s">
        <v>78</v>
      </c>
      <c r="H180" s="8">
        <v>1968</v>
      </c>
      <c r="I180" s="10" t="s">
        <v>9</v>
      </c>
      <c r="J180" s="8"/>
      <c r="K180" s="14"/>
      <c r="L180" s="14"/>
      <c r="M180" s="8"/>
      <c r="N180" s="8"/>
      <c r="O180" s="8"/>
      <c r="P180" s="40"/>
      <c r="Q180" s="24"/>
      <c r="R180" s="10"/>
      <c r="S180" s="40"/>
      <c r="T180" s="40"/>
      <c r="U180" s="40"/>
      <c r="V180" s="12">
        <f t="shared" si="5"/>
        <v>0</v>
      </c>
    </row>
    <row r="181" spans="1:23" s="9" customFormat="1" ht="19.5" hidden="1" customHeight="1" x14ac:dyDescent="0.15">
      <c r="A181" s="10"/>
      <c r="B181" s="8"/>
      <c r="C181" s="8"/>
      <c r="D181" s="53"/>
      <c r="E181" s="37"/>
      <c r="F181" s="23" t="s">
        <v>177</v>
      </c>
      <c r="G181" s="7" t="s">
        <v>178</v>
      </c>
      <c r="H181" s="8">
        <v>2003</v>
      </c>
      <c r="I181" s="8" t="s">
        <v>9</v>
      </c>
      <c r="J181" s="8"/>
      <c r="K181" s="11"/>
      <c r="L181" s="11"/>
      <c r="M181" s="8"/>
      <c r="N181" s="8"/>
      <c r="O181" s="8"/>
      <c r="P181" s="40"/>
      <c r="Q181" s="24"/>
      <c r="R181" s="10"/>
      <c r="S181" s="40"/>
      <c r="T181" s="40"/>
      <c r="U181" s="40"/>
      <c r="V181" s="12">
        <f t="shared" si="5"/>
        <v>0</v>
      </c>
    </row>
    <row r="182" spans="1:23" s="9" customFormat="1" ht="19.5" hidden="1" customHeight="1" x14ac:dyDescent="0.15">
      <c r="A182" s="10"/>
      <c r="B182" s="8"/>
      <c r="C182" s="8"/>
      <c r="D182" s="53"/>
      <c r="E182" s="37"/>
      <c r="F182" s="23" t="s">
        <v>179</v>
      </c>
      <c r="G182" s="15" t="s">
        <v>133</v>
      </c>
      <c r="H182" s="8">
        <v>1972</v>
      </c>
      <c r="I182" s="10" t="s">
        <v>9</v>
      </c>
      <c r="J182" s="8"/>
      <c r="K182" s="14"/>
      <c r="L182" s="14"/>
      <c r="M182" s="8"/>
      <c r="N182" s="8"/>
      <c r="O182" s="8"/>
      <c r="P182" s="40"/>
      <c r="Q182" s="24"/>
      <c r="R182" s="10"/>
      <c r="S182" s="40"/>
      <c r="T182" s="40"/>
      <c r="U182" s="40"/>
      <c r="V182" s="12">
        <f t="shared" si="5"/>
        <v>0</v>
      </c>
    </row>
    <row r="183" spans="1:23" s="9" customFormat="1" ht="19.5" hidden="1" customHeight="1" x14ac:dyDescent="0.15">
      <c r="A183" s="10"/>
      <c r="B183" s="8"/>
      <c r="C183" s="8"/>
      <c r="D183" s="53"/>
      <c r="E183" s="37"/>
      <c r="F183" s="23" t="s">
        <v>182</v>
      </c>
      <c r="G183" s="15" t="s">
        <v>77</v>
      </c>
      <c r="H183" s="8">
        <v>1986</v>
      </c>
      <c r="I183" s="10" t="s">
        <v>9</v>
      </c>
      <c r="J183" s="8"/>
      <c r="K183" s="11"/>
      <c r="L183" s="11"/>
      <c r="M183" s="8"/>
      <c r="N183" s="8"/>
      <c r="O183" s="8"/>
      <c r="P183" s="40"/>
      <c r="Q183" s="24"/>
      <c r="R183" s="10"/>
      <c r="S183" s="40"/>
      <c r="T183" s="40"/>
      <c r="U183" s="40"/>
      <c r="V183" s="12">
        <f t="shared" si="5"/>
        <v>0</v>
      </c>
    </row>
    <row r="184" spans="1:23" s="9" customFormat="1" ht="19.5" hidden="1" customHeight="1" x14ac:dyDescent="0.15">
      <c r="A184" s="10"/>
      <c r="B184" s="8"/>
      <c r="C184" s="8"/>
      <c r="D184" s="53"/>
      <c r="E184" s="37"/>
      <c r="F184" s="23" t="s">
        <v>350</v>
      </c>
      <c r="G184" s="23" t="s">
        <v>357</v>
      </c>
      <c r="H184" s="8">
        <v>2002</v>
      </c>
      <c r="I184" s="24" t="s">
        <v>9</v>
      </c>
      <c r="J184" s="8"/>
      <c r="K184" s="14"/>
      <c r="L184" s="14"/>
      <c r="M184" s="8"/>
      <c r="N184" s="8"/>
      <c r="O184" s="8"/>
      <c r="P184" s="40"/>
      <c r="Q184" s="24"/>
      <c r="R184" s="8"/>
      <c r="S184" s="40"/>
      <c r="T184" s="40"/>
      <c r="U184" s="40"/>
      <c r="V184" s="12">
        <f t="shared" si="5"/>
        <v>0</v>
      </c>
    </row>
    <row r="185" spans="1:23" s="9" customFormat="1" ht="19.5" hidden="1" customHeight="1" x14ac:dyDescent="0.15">
      <c r="A185" s="10"/>
      <c r="B185" s="8"/>
      <c r="C185" s="8"/>
      <c r="D185" s="53"/>
      <c r="E185" s="37"/>
      <c r="F185" s="47" t="s">
        <v>72</v>
      </c>
      <c r="G185" s="7" t="s">
        <v>16</v>
      </c>
      <c r="H185" s="8">
        <v>2006</v>
      </c>
      <c r="I185" s="8" t="s">
        <v>9</v>
      </c>
      <c r="J185" s="8"/>
      <c r="K185" s="11"/>
      <c r="L185" s="11"/>
      <c r="M185" s="8"/>
      <c r="N185" s="8"/>
      <c r="O185" s="8"/>
      <c r="P185" s="40"/>
      <c r="Q185" s="24"/>
      <c r="R185" s="10"/>
      <c r="S185" s="40"/>
      <c r="T185" s="40"/>
      <c r="U185" s="40"/>
      <c r="V185" s="12">
        <f t="shared" si="5"/>
        <v>0</v>
      </c>
      <c r="W185" s="16"/>
    </row>
    <row r="186" spans="1:23" s="9" customFormat="1" ht="19.5" hidden="1" customHeight="1" x14ac:dyDescent="0.15">
      <c r="A186" s="10"/>
      <c r="B186" s="10"/>
      <c r="C186" s="10"/>
      <c r="D186" s="53"/>
      <c r="E186" s="37"/>
      <c r="F186" s="33" t="s">
        <v>184</v>
      </c>
      <c r="G186" s="7" t="s">
        <v>101</v>
      </c>
      <c r="H186" s="8">
        <v>2007</v>
      </c>
      <c r="I186" s="8" t="s">
        <v>20</v>
      </c>
      <c r="J186" s="8"/>
      <c r="K186" s="11"/>
      <c r="L186" s="11"/>
      <c r="M186" s="8"/>
      <c r="N186" s="8"/>
      <c r="O186" s="8"/>
      <c r="P186" s="40"/>
      <c r="Q186" s="24"/>
      <c r="R186" s="10"/>
      <c r="S186" s="40"/>
      <c r="T186" s="40"/>
      <c r="U186" s="40"/>
      <c r="V186" s="12">
        <f t="shared" si="5"/>
        <v>0</v>
      </c>
    </row>
    <row r="187" spans="1:23" s="9" customFormat="1" ht="19.5" hidden="1" customHeight="1" x14ac:dyDescent="0.15">
      <c r="A187" s="10"/>
      <c r="B187" s="8"/>
      <c r="C187" s="8"/>
      <c r="D187" s="53"/>
      <c r="E187" s="37"/>
      <c r="F187" s="23" t="s">
        <v>189</v>
      </c>
      <c r="G187" s="7" t="s">
        <v>11</v>
      </c>
      <c r="H187" s="8">
        <v>2004</v>
      </c>
      <c r="I187" s="8" t="s">
        <v>9</v>
      </c>
      <c r="J187" s="8"/>
      <c r="K187" s="11"/>
      <c r="L187" s="11"/>
      <c r="M187" s="8"/>
      <c r="N187" s="8"/>
      <c r="O187" s="8"/>
      <c r="P187" s="40"/>
      <c r="Q187" s="24"/>
      <c r="R187" s="10"/>
      <c r="S187" s="40"/>
      <c r="T187" s="40"/>
      <c r="U187" s="40"/>
      <c r="V187" s="12">
        <f t="shared" si="5"/>
        <v>0</v>
      </c>
    </row>
    <row r="188" spans="1:23" s="9" customFormat="1" ht="19.5" hidden="1" customHeight="1" x14ac:dyDescent="0.15">
      <c r="A188" s="10"/>
      <c r="B188" s="8"/>
      <c r="C188" s="8"/>
      <c r="D188" s="53"/>
      <c r="E188" s="37"/>
      <c r="F188" s="28" t="s">
        <v>190</v>
      </c>
      <c r="G188" s="7" t="s">
        <v>143</v>
      </c>
      <c r="H188" s="8">
        <v>1992</v>
      </c>
      <c r="I188" s="8" t="s">
        <v>58</v>
      </c>
      <c r="J188" s="8"/>
      <c r="K188" s="11"/>
      <c r="L188" s="11"/>
      <c r="M188" s="8"/>
      <c r="N188" s="8"/>
      <c r="O188" s="8"/>
      <c r="P188" s="40"/>
      <c r="Q188" s="24"/>
      <c r="R188" s="13"/>
      <c r="S188" s="40"/>
      <c r="T188" s="40"/>
      <c r="U188" s="40"/>
      <c r="V188" s="12">
        <f t="shared" si="5"/>
        <v>0</v>
      </c>
    </row>
    <row r="189" spans="1:23" s="9" customFormat="1" ht="19.5" hidden="1" customHeight="1" x14ac:dyDescent="0.15">
      <c r="A189" s="10"/>
      <c r="B189" s="8"/>
      <c r="C189" s="8"/>
      <c r="D189" s="53"/>
      <c r="E189" s="37"/>
      <c r="F189" s="23" t="s">
        <v>191</v>
      </c>
      <c r="G189" s="15" t="s">
        <v>171</v>
      </c>
      <c r="H189" s="8">
        <v>2005</v>
      </c>
      <c r="I189" s="10" t="s">
        <v>9</v>
      </c>
      <c r="J189" s="8"/>
      <c r="K189" s="11"/>
      <c r="L189" s="11"/>
      <c r="M189" s="8"/>
      <c r="N189" s="8"/>
      <c r="O189" s="8"/>
      <c r="P189" s="40"/>
      <c r="Q189" s="24"/>
      <c r="R189" s="10"/>
      <c r="S189" s="40"/>
      <c r="T189" s="40"/>
      <c r="U189" s="40"/>
      <c r="V189" s="12">
        <f t="shared" si="5"/>
        <v>0</v>
      </c>
    </row>
    <row r="190" spans="1:23" s="9" customFormat="1" ht="19.5" hidden="1" customHeight="1" x14ac:dyDescent="0.15">
      <c r="A190" s="10"/>
      <c r="B190" s="10"/>
      <c r="C190" s="10"/>
      <c r="D190" s="53"/>
      <c r="E190" s="37"/>
      <c r="F190" s="33" t="s">
        <v>69</v>
      </c>
      <c r="G190" s="15" t="s">
        <v>33</v>
      </c>
      <c r="H190" s="8">
        <v>2009</v>
      </c>
      <c r="I190" s="10" t="s">
        <v>20</v>
      </c>
      <c r="J190" s="8"/>
      <c r="K190" s="14"/>
      <c r="L190" s="14"/>
      <c r="M190" s="8"/>
      <c r="N190" s="8"/>
      <c r="O190" s="8"/>
      <c r="P190" s="40"/>
      <c r="Q190" s="24"/>
      <c r="R190" s="10"/>
      <c r="S190" s="40"/>
      <c r="T190" s="40"/>
      <c r="U190" s="40"/>
      <c r="V190" s="12">
        <f t="shared" si="5"/>
        <v>0</v>
      </c>
    </row>
    <row r="191" spans="1:23" s="9" customFormat="1" ht="19.5" hidden="1" customHeight="1" x14ac:dyDescent="0.15">
      <c r="A191" s="10"/>
      <c r="B191" s="8"/>
      <c r="C191" s="8"/>
      <c r="D191" s="53"/>
      <c r="E191" s="37"/>
      <c r="F191" s="23" t="s">
        <v>192</v>
      </c>
      <c r="G191" s="15" t="s">
        <v>19</v>
      </c>
      <c r="H191" s="8">
        <v>1978</v>
      </c>
      <c r="I191" s="8" t="s">
        <v>9</v>
      </c>
      <c r="J191" s="8"/>
      <c r="K191" s="11"/>
      <c r="L191" s="11"/>
      <c r="M191" s="8"/>
      <c r="N191" s="8"/>
      <c r="O191" s="8"/>
      <c r="P191" s="40"/>
      <c r="Q191" s="24"/>
      <c r="R191" s="10"/>
      <c r="S191" s="40"/>
      <c r="T191" s="40"/>
      <c r="U191" s="40"/>
      <c r="V191" s="12">
        <f t="shared" si="5"/>
        <v>0</v>
      </c>
    </row>
    <row r="192" spans="1:23" s="9" customFormat="1" ht="19.5" hidden="1" customHeight="1" x14ac:dyDescent="0.15">
      <c r="A192" s="10"/>
      <c r="B192" s="8"/>
      <c r="C192" s="8"/>
      <c r="D192" s="53"/>
      <c r="E192" s="37"/>
      <c r="F192" s="23" t="s">
        <v>40</v>
      </c>
      <c r="G192" s="15" t="s">
        <v>11</v>
      </c>
      <c r="H192" s="8">
        <v>1972</v>
      </c>
      <c r="I192" s="10" t="s">
        <v>9</v>
      </c>
      <c r="J192" s="8"/>
      <c r="K192" s="11"/>
      <c r="L192" s="11"/>
      <c r="M192" s="8"/>
      <c r="N192" s="8"/>
      <c r="O192" s="8"/>
      <c r="P192" s="40"/>
      <c r="Q192" s="24"/>
      <c r="R192" s="10"/>
      <c r="S192" s="40"/>
      <c r="T192" s="40"/>
      <c r="U192" s="40"/>
      <c r="V192" s="12">
        <f t="shared" si="5"/>
        <v>0</v>
      </c>
      <c r="W192" s="16"/>
    </row>
    <row r="193" spans="1:23" s="9" customFormat="1" ht="19.5" hidden="1" customHeight="1" x14ac:dyDescent="0.15">
      <c r="A193" s="10"/>
      <c r="B193" s="8"/>
      <c r="C193" s="8"/>
      <c r="D193" s="53"/>
      <c r="E193" s="37"/>
      <c r="F193" s="31" t="s">
        <v>193</v>
      </c>
      <c r="G193" s="15" t="s">
        <v>41</v>
      </c>
      <c r="H193" s="8">
        <v>2006</v>
      </c>
      <c r="I193" s="10" t="s">
        <v>9</v>
      </c>
      <c r="J193" s="8"/>
      <c r="K193" s="11"/>
      <c r="L193" s="11"/>
      <c r="M193" s="8"/>
      <c r="N193" s="8"/>
      <c r="O193" s="8"/>
      <c r="P193" s="40"/>
      <c r="Q193" s="24"/>
      <c r="R193" s="10"/>
      <c r="S193" s="40"/>
      <c r="T193" s="40"/>
      <c r="U193" s="40"/>
      <c r="V193" s="12">
        <f t="shared" si="5"/>
        <v>0</v>
      </c>
    </row>
    <row r="194" spans="1:23" s="9" customFormat="1" ht="19.5" hidden="1" customHeight="1" x14ac:dyDescent="0.15">
      <c r="A194" s="10"/>
      <c r="B194" s="8"/>
      <c r="C194" s="8"/>
      <c r="D194" s="53"/>
      <c r="E194" s="37"/>
      <c r="F194" s="23" t="s">
        <v>194</v>
      </c>
      <c r="G194" s="7" t="s">
        <v>195</v>
      </c>
      <c r="H194" s="8">
        <v>1985</v>
      </c>
      <c r="I194" s="8" t="s">
        <v>12</v>
      </c>
      <c r="J194" s="8"/>
      <c r="K194" s="11"/>
      <c r="L194" s="11"/>
      <c r="M194" s="8"/>
      <c r="N194" s="8"/>
      <c r="O194" s="8"/>
      <c r="P194" s="40"/>
      <c r="Q194" s="24"/>
      <c r="R194" s="10"/>
      <c r="S194" s="40"/>
      <c r="T194" s="40"/>
      <c r="U194" s="40"/>
      <c r="V194" s="12">
        <f t="shared" si="5"/>
        <v>0</v>
      </c>
    </row>
    <row r="195" spans="1:23" s="9" customFormat="1" ht="19.5" hidden="1" customHeight="1" x14ac:dyDescent="0.15">
      <c r="A195" s="10"/>
      <c r="B195" s="8"/>
      <c r="C195" s="8"/>
      <c r="D195" s="53"/>
      <c r="E195" s="37"/>
      <c r="F195" s="23" t="s">
        <v>196</v>
      </c>
      <c r="G195" s="7" t="s">
        <v>197</v>
      </c>
      <c r="H195" s="8">
        <v>1998</v>
      </c>
      <c r="I195" s="8" t="s">
        <v>9</v>
      </c>
      <c r="J195" s="8"/>
      <c r="K195" s="11"/>
      <c r="L195" s="11"/>
      <c r="M195" s="8"/>
      <c r="N195" s="8"/>
      <c r="O195" s="8"/>
      <c r="P195" s="40"/>
      <c r="Q195" s="24"/>
      <c r="R195" s="10"/>
      <c r="S195" s="40"/>
      <c r="T195" s="40"/>
      <c r="U195" s="40"/>
      <c r="V195" s="12">
        <f t="shared" si="5"/>
        <v>0</v>
      </c>
    </row>
    <row r="196" spans="1:23" s="9" customFormat="1" ht="19.5" hidden="1" customHeight="1" x14ac:dyDescent="0.15">
      <c r="A196" s="10"/>
      <c r="B196" s="8"/>
      <c r="C196" s="8"/>
      <c r="D196" s="53"/>
      <c r="E196" s="37"/>
      <c r="F196" s="23" t="s">
        <v>198</v>
      </c>
      <c r="G196" s="7" t="s">
        <v>93</v>
      </c>
      <c r="H196" s="8">
        <v>1999</v>
      </c>
      <c r="I196" s="8" t="s">
        <v>9</v>
      </c>
      <c r="J196" s="8"/>
      <c r="K196" s="11"/>
      <c r="L196" s="11"/>
      <c r="M196" s="8"/>
      <c r="N196" s="8"/>
      <c r="O196" s="8"/>
      <c r="P196" s="40"/>
      <c r="Q196" s="24"/>
      <c r="R196" s="10"/>
      <c r="S196" s="40"/>
      <c r="T196" s="40"/>
      <c r="U196" s="40"/>
      <c r="V196" s="12">
        <f t="shared" si="5"/>
        <v>0</v>
      </c>
    </row>
    <row r="197" spans="1:23" s="9" customFormat="1" ht="19.5" hidden="1" customHeight="1" x14ac:dyDescent="0.15">
      <c r="A197" s="10"/>
      <c r="B197" s="8"/>
      <c r="C197" s="8"/>
      <c r="D197" s="53"/>
      <c r="E197" s="37"/>
      <c r="F197" s="23" t="s">
        <v>199</v>
      </c>
      <c r="G197" s="7" t="s">
        <v>101</v>
      </c>
      <c r="H197" s="8">
        <v>2005</v>
      </c>
      <c r="I197" s="8" t="s">
        <v>9</v>
      </c>
      <c r="J197" s="8"/>
      <c r="K197" s="14"/>
      <c r="L197" s="14"/>
      <c r="M197" s="8"/>
      <c r="N197" s="8"/>
      <c r="O197" s="8"/>
      <c r="P197" s="40"/>
      <c r="Q197" s="24"/>
      <c r="R197" s="10"/>
      <c r="S197" s="40"/>
      <c r="T197" s="40"/>
      <c r="U197" s="40"/>
      <c r="V197" s="12">
        <f t="shared" si="5"/>
        <v>0</v>
      </c>
    </row>
    <row r="198" spans="1:23" s="9" customFormat="1" ht="19.5" hidden="1" customHeight="1" x14ac:dyDescent="0.15">
      <c r="A198" s="10"/>
      <c r="B198" s="8"/>
      <c r="C198" s="8"/>
      <c r="D198" s="53"/>
      <c r="E198" s="37"/>
      <c r="F198" s="23" t="s">
        <v>200</v>
      </c>
      <c r="G198" s="15" t="s">
        <v>19</v>
      </c>
      <c r="H198" s="8">
        <v>1968</v>
      </c>
      <c r="I198" s="10" t="s">
        <v>9</v>
      </c>
      <c r="J198" s="8"/>
      <c r="K198" s="14"/>
      <c r="L198" s="14"/>
      <c r="M198" s="8"/>
      <c r="N198" s="8"/>
      <c r="O198" s="8"/>
      <c r="P198" s="40"/>
      <c r="Q198" s="24"/>
      <c r="R198" s="10"/>
      <c r="S198" s="40"/>
      <c r="T198" s="40"/>
      <c r="U198" s="40"/>
      <c r="V198" s="12">
        <f t="shared" si="5"/>
        <v>0</v>
      </c>
    </row>
    <row r="199" spans="1:23" s="9" customFormat="1" ht="19.5" hidden="1" customHeight="1" x14ac:dyDescent="0.15">
      <c r="A199" s="10"/>
      <c r="B199" s="8"/>
      <c r="C199" s="8"/>
      <c r="D199" s="53"/>
      <c r="E199" s="37"/>
      <c r="F199" s="23" t="s">
        <v>201</v>
      </c>
      <c r="G199" s="7" t="s">
        <v>11</v>
      </c>
      <c r="H199" s="8">
        <v>2005</v>
      </c>
      <c r="I199" s="8" t="s">
        <v>9</v>
      </c>
      <c r="J199" s="8"/>
      <c r="K199" s="11"/>
      <c r="L199" s="11"/>
      <c r="M199" s="8"/>
      <c r="N199" s="8"/>
      <c r="O199" s="8"/>
      <c r="P199" s="40"/>
      <c r="Q199" s="24"/>
      <c r="R199" s="10"/>
      <c r="S199" s="40"/>
      <c r="T199" s="40"/>
      <c r="U199" s="40"/>
      <c r="V199" s="12">
        <f t="shared" si="5"/>
        <v>0</v>
      </c>
    </row>
    <row r="200" spans="1:23" s="9" customFormat="1" ht="19.5" hidden="1" customHeight="1" x14ac:dyDescent="0.15">
      <c r="A200" s="10"/>
      <c r="B200" s="8"/>
      <c r="C200" s="8"/>
      <c r="D200" s="53"/>
      <c r="E200" s="37"/>
      <c r="F200" s="23" t="s">
        <v>202</v>
      </c>
      <c r="G200" s="7" t="s">
        <v>11</v>
      </c>
      <c r="H200" s="8">
        <v>2002</v>
      </c>
      <c r="I200" s="8" t="s">
        <v>9</v>
      </c>
      <c r="J200" s="8"/>
      <c r="K200" s="11"/>
      <c r="L200" s="11"/>
      <c r="M200" s="8"/>
      <c r="N200" s="8"/>
      <c r="O200" s="8"/>
      <c r="P200" s="40"/>
      <c r="Q200" s="24"/>
      <c r="R200" s="10"/>
      <c r="S200" s="40"/>
      <c r="T200" s="40"/>
      <c r="U200" s="40"/>
      <c r="V200" s="12">
        <f t="shared" si="5"/>
        <v>0</v>
      </c>
    </row>
    <row r="201" spans="1:23" s="9" customFormat="1" ht="19.5" hidden="1" customHeight="1" x14ac:dyDescent="0.15">
      <c r="A201" s="10"/>
      <c r="B201" s="8"/>
      <c r="C201" s="8"/>
      <c r="D201" s="53"/>
      <c r="E201" s="37"/>
      <c r="F201" s="23" t="s">
        <v>203</v>
      </c>
      <c r="G201" s="7" t="s">
        <v>93</v>
      </c>
      <c r="H201" s="8">
        <v>1999</v>
      </c>
      <c r="I201" s="8" t="s">
        <v>9</v>
      </c>
      <c r="J201" s="8"/>
      <c r="K201" s="11"/>
      <c r="L201" s="11"/>
      <c r="M201" s="8"/>
      <c r="N201" s="8"/>
      <c r="O201" s="8"/>
      <c r="P201" s="40"/>
      <c r="Q201" s="24"/>
      <c r="R201" s="10"/>
      <c r="S201" s="40"/>
      <c r="T201" s="40"/>
      <c r="U201" s="40"/>
      <c r="V201" s="12">
        <f t="shared" si="5"/>
        <v>0</v>
      </c>
    </row>
    <row r="202" spans="1:23" s="9" customFormat="1" ht="19.5" hidden="1" customHeight="1" x14ac:dyDescent="0.15">
      <c r="A202" s="10"/>
      <c r="B202" s="8"/>
      <c r="C202" s="8"/>
      <c r="D202" s="53"/>
      <c r="E202" s="37"/>
      <c r="F202" s="43" t="s">
        <v>204</v>
      </c>
      <c r="G202" s="7" t="s">
        <v>30</v>
      </c>
      <c r="H202" s="8">
        <v>2005</v>
      </c>
      <c r="I202" s="8" t="s">
        <v>20</v>
      </c>
      <c r="J202" s="8"/>
      <c r="K202" s="11"/>
      <c r="L202" s="11"/>
      <c r="M202" s="8"/>
      <c r="N202" s="8"/>
      <c r="O202" s="8"/>
      <c r="P202" s="40"/>
      <c r="Q202" s="24"/>
      <c r="R202" s="18"/>
      <c r="S202" s="40"/>
      <c r="T202" s="40"/>
      <c r="U202" s="40"/>
      <c r="V202" s="12">
        <f t="shared" si="5"/>
        <v>0</v>
      </c>
      <c r="W202" s="16"/>
    </row>
    <row r="203" spans="1:23" s="9" customFormat="1" ht="19.5" hidden="1" customHeight="1" x14ac:dyDescent="0.15">
      <c r="A203" s="10"/>
      <c r="B203" s="8"/>
      <c r="C203" s="8"/>
      <c r="D203" s="53"/>
      <c r="E203" s="37"/>
      <c r="F203" s="23" t="s">
        <v>205</v>
      </c>
      <c r="G203" s="7" t="s">
        <v>30</v>
      </c>
      <c r="H203" s="8">
        <v>2002</v>
      </c>
      <c r="I203" s="8" t="s">
        <v>9</v>
      </c>
      <c r="J203" s="8"/>
      <c r="K203" s="14"/>
      <c r="L203" s="14"/>
      <c r="M203" s="8"/>
      <c r="N203" s="8"/>
      <c r="O203" s="8"/>
      <c r="P203" s="40"/>
      <c r="Q203" s="24"/>
      <c r="R203" s="10"/>
      <c r="S203" s="40"/>
      <c r="T203" s="40"/>
      <c r="U203" s="40"/>
      <c r="V203" s="12">
        <f t="shared" ref="V203:V234" si="6">SUM(J203:U203)</f>
        <v>0</v>
      </c>
      <c r="W203" s="16"/>
    </row>
    <row r="204" spans="1:23" s="9" customFormat="1" ht="19.5" hidden="1" customHeight="1" x14ac:dyDescent="0.15">
      <c r="A204" s="10"/>
      <c r="B204" s="8"/>
      <c r="C204" s="8"/>
      <c r="D204" s="53"/>
      <c r="E204" s="37"/>
      <c r="F204" s="23" t="s">
        <v>208</v>
      </c>
      <c r="G204" s="15" t="s">
        <v>76</v>
      </c>
      <c r="H204" s="8">
        <v>2005</v>
      </c>
      <c r="I204" s="10" t="s">
        <v>9</v>
      </c>
      <c r="J204" s="10"/>
      <c r="K204" s="14"/>
      <c r="L204" s="14"/>
      <c r="M204" s="8"/>
      <c r="N204" s="8"/>
      <c r="O204" s="8"/>
      <c r="P204" s="40"/>
      <c r="Q204" s="24"/>
      <c r="R204" s="10"/>
      <c r="S204" s="40"/>
      <c r="T204" s="40"/>
      <c r="U204" s="40"/>
      <c r="V204" s="12">
        <f t="shared" si="6"/>
        <v>0</v>
      </c>
    </row>
    <row r="205" spans="1:23" s="9" customFormat="1" ht="19.5" hidden="1" customHeight="1" x14ac:dyDescent="0.15">
      <c r="A205" s="10"/>
      <c r="B205" s="8"/>
      <c r="C205" s="8"/>
      <c r="D205" s="53"/>
      <c r="E205" s="37"/>
      <c r="F205" s="28" t="s">
        <v>71</v>
      </c>
      <c r="G205" s="7" t="s">
        <v>33</v>
      </c>
      <c r="H205" s="8">
        <v>2004</v>
      </c>
      <c r="I205" s="10" t="s">
        <v>20</v>
      </c>
      <c r="J205" s="10"/>
      <c r="K205" s="14"/>
      <c r="L205" s="14"/>
      <c r="M205" s="8"/>
      <c r="N205" s="8"/>
      <c r="O205" s="8"/>
      <c r="P205" s="40"/>
      <c r="Q205" s="24"/>
      <c r="R205" s="10"/>
      <c r="S205" s="40"/>
      <c r="T205" s="40"/>
      <c r="U205" s="40"/>
      <c r="V205" s="12">
        <f t="shared" si="6"/>
        <v>0</v>
      </c>
    </row>
    <row r="206" spans="1:23" s="9" customFormat="1" ht="19.5" hidden="1" customHeight="1" x14ac:dyDescent="0.15">
      <c r="A206" s="10"/>
      <c r="B206" s="8"/>
      <c r="C206" s="8"/>
      <c r="D206" s="53"/>
      <c r="E206" s="37"/>
      <c r="F206" s="23" t="s">
        <v>209</v>
      </c>
      <c r="G206" s="7" t="s">
        <v>33</v>
      </c>
      <c r="H206" s="8">
        <v>2001</v>
      </c>
      <c r="I206" s="8" t="s">
        <v>9</v>
      </c>
      <c r="J206" s="8"/>
      <c r="K206" s="11"/>
      <c r="L206" s="11"/>
      <c r="M206" s="8"/>
      <c r="N206" s="8"/>
      <c r="O206" s="8"/>
      <c r="P206" s="40"/>
      <c r="Q206" s="24"/>
      <c r="R206" s="10"/>
      <c r="S206" s="40"/>
      <c r="T206" s="40"/>
      <c r="U206" s="40"/>
      <c r="V206" s="12">
        <f t="shared" si="6"/>
        <v>0</v>
      </c>
    </row>
    <row r="207" spans="1:23" s="9" customFormat="1" ht="19.5" hidden="1" customHeight="1" x14ac:dyDescent="0.15">
      <c r="A207" s="10"/>
      <c r="B207" s="8"/>
      <c r="C207" s="8"/>
      <c r="D207" s="53"/>
      <c r="E207" s="37"/>
      <c r="F207" s="28" t="s">
        <v>210</v>
      </c>
      <c r="G207" s="7" t="s">
        <v>33</v>
      </c>
      <c r="H207" s="8">
        <v>1999</v>
      </c>
      <c r="I207" s="8" t="s">
        <v>20</v>
      </c>
      <c r="J207" s="8"/>
      <c r="K207" s="11"/>
      <c r="L207" s="11"/>
      <c r="M207" s="8"/>
      <c r="N207" s="8"/>
      <c r="O207" s="8"/>
      <c r="P207" s="40"/>
      <c r="Q207" s="24"/>
      <c r="R207" s="10"/>
      <c r="S207" s="40"/>
      <c r="T207" s="40"/>
      <c r="U207" s="40"/>
      <c r="V207" s="12">
        <f t="shared" si="6"/>
        <v>0</v>
      </c>
    </row>
    <row r="208" spans="1:23" s="9" customFormat="1" ht="19.5" hidden="1" customHeight="1" x14ac:dyDescent="0.15">
      <c r="A208" s="10"/>
      <c r="B208" s="8"/>
      <c r="C208" s="8"/>
      <c r="D208" s="53"/>
      <c r="E208" s="37"/>
      <c r="F208" s="23" t="s">
        <v>211</v>
      </c>
      <c r="G208" s="7" t="s">
        <v>33</v>
      </c>
      <c r="H208" s="8">
        <v>1998</v>
      </c>
      <c r="I208" s="8" t="s">
        <v>9</v>
      </c>
      <c r="J208" s="8"/>
      <c r="K208" s="11"/>
      <c r="L208" s="11"/>
      <c r="M208" s="8"/>
      <c r="N208" s="8"/>
      <c r="O208" s="8"/>
      <c r="P208" s="40"/>
      <c r="Q208" s="24"/>
      <c r="R208" s="10"/>
      <c r="S208" s="40"/>
      <c r="T208" s="40"/>
      <c r="U208" s="40"/>
      <c r="V208" s="12">
        <f t="shared" si="6"/>
        <v>0</v>
      </c>
    </row>
    <row r="209" spans="1:23" s="9" customFormat="1" ht="19.5" hidden="1" customHeight="1" x14ac:dyDescent="0.15">
      <c r="A209" s="10"/>
      <c r="B209" s="8"/>
      <c r="C209" s="8"/>
      <c r="D209" s="53"/>
      <c r="E209" s="37"/>
      <c r="F209" s="28" t="s">
        <v>212</v>
      </c>
      <c r="G209" s="7" t="s">
        <v>213</v>
      </c>
      <c r="H209" s="8">
        <v>2003</v>
      </c>
      <c r="I209" s="8" t="s">
        <v>20</v>
      </c>
      <c r="J209" s="8"/>
      <c r="K209" s="14"/>
      <c r="L209" s="14"/>
      <c r="M209" s="8"/>
      <c r="N209" s="8"/>
      <c r="O209" s="8"/>
      <c r="P209" s="40"/>
      <c r="Q209" s="24"/>
      <c r="R209" s="10"/>
      <c r="S209" s="40"/>
      <c r="T209" s="40"/>
      <c r="U209" s="40"/>
      <c r="V209" s="12">
        <f t="shared" si="6"/>
        <v>0</v>
      </c>
    </row>
    <row r="210" spans="1:23" s="9" customFormat="1" ht="19.5" hidden="1" customHeight="1" x14ac:dyDescent="0.15">
      <c r="A210" s="10"/>
      <c r="B210" s="8"/>
      <c r="C210" s="8"/>
      <c r="D210" s="53"/>
      <c r="E210" s="37"/>
      <c r="F210" s="23" t="s">
        <v>214</v>
      </c>
      <c r="G210" s="7" t="s">
        <v>101</v>
      </c>
      <c r="H210" s="8">
        <v>2005</v>
      </c>
      <c r="I210" s="10" t="s">
        <v>9</v>
      </c>
      <c r="J210" s="10"/>
      <c r="K210" s="14"/>
      <c r="L210" s="14"/>
      <c r="M210" s="8"/>
      <c r="N210" s="8"/>
      <c r="O210" s="8"/>
      <c r="P210" s="40"/>
      <c r="Q210" s="24"/>
      <c r="R210" s="10"/>
      <c r="S210" s="40"/>
      <c r="T210" s="40"/>
      <c r="U210" s="40"/>
      <c r="V210" s="12">
        <f t="shared" si="6"/>
        <v>0</v>
      </c>
    </row>
    <row r="211" spans="1:23" s="9" customFormat="1" ht="19.5" hidden="1" customHeight="1" x14ac:dyDescent="0.15">
      <c r="A211" s="10"/>
      <c r="B211" s="8"/>
      <c r="C211" s="8"/>
      <c r="D211" s="53"/>
      <c r="E211" s="37"/>
      <c r="F211" s="23" t="s">
        <v>216</v>
      </c>
      <c r="G211" s="7" t="s">
        <v>76</v>
      </c>
      <c r="H211" s="8">
        <v>1970</v>
      </c>
      <c r="I211" s="8" t="s">
        <v>9</v>
      </c>
      <c r="J211" s="8"/>
      <c r="K211" s="11"/>
      <c r="L211" s="11"/>
      <c r="M211" s="8"/>
      <c r="N211" s="8"/>
      <c r="O211" s="8"/>
      <c r="P211" s="40"/>
      <c r="Q211" s="24"/>
      <c r="R211" s="10"/>
      <c r="S211" s="40"/>
      <c r="T211" s="40"/>
      <c r="U211" s="40"/>
      <c r="V211" s="12">
        <f t="shared" si="6"/>
        <v>0</v>
      </c>
    </row>
    <row r="212" spans="1:23" s="9" customFormat="1" ht="19.5" hidden="1" customHeight="1" x14ac:dyDescent="0.15">
      <c r="A212" s="10"/>
      <c r="B212" s="8"/>
      <c r="C212" s="8"/>
      <c r="D212" s="53"/>
      <c r="E212" s="37"/>
      <c r="F212" s="23" t="s">
        <v>217</v>
      </c>
      <c r="G212" s="7" t="s">
        <v>76</v>
      </c>
      <c r="H212" s="8">
        <v>2004</v>
      </c>
      <c r="I212" s="10" t="s">
        <v>9</v>
      </c>
      <c r="J212" s="10"/>
      <c r="K212" s="14"/>
      <c r="L212" s="14"/>
      <c r="M212" s="8"/>
      <c r="N212" s="8"/>
      <c r="O212" s="8"/>
      <c r="P212" s="40"/>
      <c r="Q212" s="24"/>
      <c r="R212" s="10"/>
      <c r="S212" s="40"/>
      <c r="T212" s="40"/>
      <c r="U212" s="40"/>
      <c r="V212" s="12">
        <f t="shared" si="6"/>
        <v>0</v>
      </c>
    </row>
    <row r="213" spans="1:23" s="9" customFormat="1" ht="19.5" hidden="1" customHeight="1" x14ac:dyDescent="0.15">
      <c r="A213" s="10"/>
      <c r="B213" s="8"/>
      <c r="C213" s="8"/>
      <c r="D213" s="53"/>
      <c r="E213" s="37"/>
      <c r="F213" s="23" t="s">
        <v>218</v>
      </c>
      <c r="G213" s="7" t="s">
        <v>11</v>
      </c>
      <c r="H213" s="8">
        <v>1982</v>
      </c>
      <c r="I213" s="8" t="s">
        <v>9</v>
      </c>
      <c r="J213" s="8"/>
      <c r="K213" s="11"/>
      <c r="L213" s="11"/>
      <c r="M213" s="8"/>
      <c r="N213" s="8"/>
      <c r="O213" s="8"/>
      <c r="P213" s="40"/>
      <c r="Q213" s="24"/>
      <c r="R213" s="10"/>
      <c r="S213" s="40"/>
      <c r="T213" s="40"/>
      <c r="U213" s="40"/>
      <c r="V213" s="12">
        <f t="shared" si="6"/>
        <v>0</v>
      </c>
    </row>
    <row r="214" spans="1:23" s="9" customFormat="1" ht="19.5" hidden="1" customHeight="1" x14ac:dyDescent="0.15">
      <c r="A214" s="10"/>
      <c r="B214" s="8"/>
      <c r="C214" s="8"/>
      <c r="D214" s="53"/>
      <c r="E214" s="37"/>
      <c r="F214" s="23" t="s">
        <v>222</v>
      </c>
      <c r="G214" s="7" t="s">
        <v>33</v>
      </c>
      <c r="H214" s="8">
        <v>1961</v>
      </c>
      <c r="I214" s="8" t="s">
        <v>9</v>
      </c>
      <c r="J214" s="8"/>
      <c r="K214" s="11"/>
      <c r="L214" s="11"/>
      <c r="M214" s="8"/>
      <c r="N214" s="8"/>
      <c r="O214" s="8"/>
      <c r="P214" s="40"/>
      <c r="Q214" s="24"/>
      <c r="R214" s="10"/>
      <c r="S214" s="40"/>
      <c r="T214" s="40"/>
      <c r="U214" s="40"/>
      <c r="V214" s="12">
        <f t="shared" si="6"/>
        <v>0</v>
      </c>
    </row>
    <row r="215" spans="1:23" s="9" customFormat="1" ht="19.5" hidden="1" customHeight="1" x14ac:dyDescent="0.15">
      <c r="A215" s="10"/>
      <c r="B215" s="8"/>
      <c r="C215" s="8"/>
      <c r="D215" s="53"/>
      <c r="E215" s="37"/>
      <c r="F215" s="23" t="s">
        <v>355</v>
      </c>
      <c r="G215" s="23" t="s">
        <v>76</v>
      </c>
      <c r="H215" s="8">
        <v>1997</v>
      </c>
      <c r="I215" s="24" t="s">
        <v>9</v>
      </c>
      <c r="J215" s="8"/>
      <c r="K215" s="11"/>
      <c r="L215" s="11"/>
      <c r="M215" s="8"/>
      <c r="N215" s="8"/>
      <c r="O215" s="8"/>
      <c r="P215" s="40"/>
      <c r="Q215" s="24"/>
      <c r="R215" s="10"/>
      <c r="S215" s="40"/>
      <c r="T215" s="40"/>
      <c r="U215" s="40"/>
      <c r="V215" s="12">
        <f t="shared" si="6"/>
        <v>0</v>
      </c>
    </row>
    <row r="216" spans="1:23" s="9" customFormat="1" ht="19.5" hidden="1" customHeight="1" x14ac:dyDescent="0.15">
      <c r="A216" s="10"/>
      <c r="B216" s="8"/>
      <c r="C216" s="8"/>
      <c r="D216" s="53"/>
      <c r="E216" s="37"/>
      <c r="F216" s="23" t="s">
        <v>223</v>
      </c>
      <c r="G216" s="7" t="s">
        <v>33</v>
      </c>
      <c r="H216" s="8">
        <v>1964</v>
      </c>
      <c r="I216" s="8" t="s">
        <v>9</v>
      </c>
      <c r="J216" s="8"/>
      <c r="K216" s="11"/>
      <c r="L216" s="11"/>
      <c r="M216" s="8"/>
      <c r="N216" s="8"/>
      <c r="O216" s="8"/>
      <c r="P216" s="40"/>
      <c r="Q216" s="24"/>
      <c r="R216" s="10"/>
      <c r="S216" s="40"/>
      <c r="T216" s="40"/>
      <c r="U216" s="40"/>
      <c r="V216" s="12">
        <f t="shared" si="6"/>
        <v>0</v>
      </c>
    </row>
    <row r="217" spans="1:23" s="9" customFormat="1" ht="19.5" hidden="1" customHeight="1" x14ac:dyDescent="0.15">
      <c r="A217" s="10"/>
      <c r="B217" s="10"/>
      <c r="C217" s="10"/>
      <c r="D217" s="53"/>
      <c r="E217" s="37"/>
      <c r="F217" s="43" t="s">
        <v>224</v>
      </c>
      <c r="G217" s="7" t="s">
        <v>225</v>
      </c>
      <c r="H217" s="8">
        <v>2005</v>
      </c>
      <c r="I217" s="8" t="s">
        <v>20</v>
      </c>
      <c r="J217" s="8"/>
      <c r="K217" s="14"/>
      <c r="L217" s="14"/>
      <c r="M217" s="8"/>
      <c r="N217" s="8"/>
      <c r="O217" s="8"/>
      <c r="P217" s="40"/>
      <c r="Q217" s="24"/>
      <c r="R217" s="10"/>
      <c r="S217" s="40"/>
      <c r="T217" s="40"/>
      <c r="U217" s="40"/>
      <c r="V217" s="12">
        <f t="shared" si="6"/>
        <v>0</v>
      </c>
    </row>
    <row r="218" spans="1:23" s="9" customFormat="1" ht="19.5" hidden="1" customHeight="1" x14ac:dyDescent="0.15">
      <c r="A218" s="10"/>
      <c r="B218" s="8"/>
      <c r="C218" s="8"/>
      <c r="D218" s="53"/>
      <c r="E218" s="37"/>
      <c r="F218" s="23" t="s">
        <v>226</v>
      </c>
      <c r="G218" s="7" t="s">
        <v>227</v>
      </c>
      <c r="H218" s="8">
        <v>1994</v>
      </c>
      <c r="I218" s="8" t="s">
        <v>12</v>
      </c>
      <c r="J218" s="8"/>
      <c r="K218" s="11"/>
      <c r="L218" s="11"/>
      <c r="M218" s="8"/>
      <c r="N218" s="8"/>
      <c r="O218" s="8"/>
      <c r="P218" s="40"/>
      <c r="Q218" s="24"/>
      <c r="R218" s="18"/>
      <c r="S218" s="40"/>
      <c r="T218" s="40"/>
      <c r="U218" s="40"/>
      <c r="V218" s="12">
        <f t="shared" si="6"/>
        <v>0</v>
      </c>
      <c r="W218" s="16"/>
    </row>
    <row r="219" spans="1:23" s="9" customFormat="1" ht="19.5" hidden="1" customHeight="1" x14ac:dyDescent="0.15">
      <c r="A219" s="10"/>
      <c r="B219" s="8"/>
      <c r="C219" s="8"/>
      <c r="D219" s="53"/>
      <c r="E219" s="37"/>
      <c r="F219" s="23" t="s">
        <v>228</v>
      </c>
      <c r="G219" s="7" t="s">
        <v>38</v>
      </c>
      <c r="H219" s="8">
        <v>1968</v>
      </c>
      <c r="I219" s="8" t="s">
        <v>9</v>
      </c>
      <c r="J219" s="8"/>
      <c r="K219" s="11"/>
      <c r="L219" s="11"/>
      <c r="M219" s="8"/>
      <c r="N219" s="8"/>
      <c r="O219" s="8"/>
      <c r="P219" s="40"/>
      <c r="Q219" s="24"/>
      <c r="R219" s="10"/>
      <c r="S219" s="40"/>
      <c r="T219" s="40"/>
      <c r="U219" s="40"/>
      <c r="V219" s="12">
        <f t="shared" si="6"/>
        <v>0</v>
      </c>
    </row>
    <row r="220" spans="1:23" s="9" customFormat="1" ht="19.5" hidden="1" customHeight="1" x14ac:dyDescent="0.15">
      <c r="A220" s="10"/>
      <c r="B220" s="8"/>
      <c r="C220" s="8"/>
      <c r="D220" s="53"/>
      <c r="E220" s="37"/>
      <c r="F220" s="23" t="s">
        <v>229</v>
      </c>
      <c r="G220" s="7" t="s">
        <v>230</v>
      </c>
      <c r="H220" s="8">
        <v>2002</v>
      </c>
      <c r="I220" s="8" t="s">
        <v>9</v>
      </c>
      <c r="J220" s="8"/>
      <c r="K220" s="11"/>
      <c r="L220" s="11"/>
      <c r="M220" s="8"/>
      <c r="N220" s="8"/>
      <c r="O220" s="8"/>
      <c r="P220" s="40"/>
      <c r="Q220" s="24"/>
      <c r="R220" s="10"/>
      <c r="S220" s="40"/>
      <c r="T220" s="40"/>
      <c r="U220" s="40"/>
      <c r="V220" s="12">
        <f t="shared" si="6"/>
        <v>0</v>
      </c>
    </row>
    <row r="221" spans="1:23" s="9" customFormat="1" ht="19.5" hidden="1" customHeight="1" x14ac:dyDescent="0.15">
      <c r="A221" s="10"/>
      <c r="B221" s="8"/>
      <c r="C221" s="8"/>
      <c r="D221" s="53"/>
      <c r="E221" s="37"/>
      <c r="F221" s="23" t="s">
        <v>334</v>
      </c>
      <c r="G221" s="23" t="s">
        <v>19</v>
      </c>
      <c r="H221" s="8">
        <v>1999</v>
      </c>
      <c r="I221" s="24" t="s">
        <v>9</v>
      </c>
      <c r="J221" s="8"/>
      <c r="K221" s="11"/>
      <c r="L221" s="11"/>
      <c r="M221" s="8"/>
      <c r="N221" s="8"/>
      <c r="O221" s="8"/>
      <c r="P221" s="40"/>
      <c r="Q221" s="24"/>
      <c r="R221" s="18"/>
      <c r="S221" s="40"/>
      <c r="T221" s="40"/>
      <c r="U221" s="40"/>
      <c r="V221" s="12">
        <f t="shared" si="6"/>
        <v>0</v>
      </c>
    </row>
    <row r="222" spans="1:23" s="9" customFormat="1" ht="19.5" hidden="1" customHeight="1" x14ac:dyDescent="0.15">
      <c r="A222" s="10"/>
      <c r="B222" s="8"/>
      <c r="C222" s="8"/>
      <c r="D222" s="53"/>
      <c r="E222" s="37"/>
      <c r="F222" s="23" t="s">
        <v>337</v>
      </c>
      <c r="G222" s="23" t="s">
        <v>19</v>
      </c>
      <c r="H222" s="8">
        <v>1999</v>
      </c>
      <c r="I222" s="24" t="s">
        <v>9</v>
      </c>
      <c r="J222" s="8"/>
      <c r="K222" s="11"/>
      <c r="L222" s="11"/>
      <c r="M222" s="8"/>
      <c r="N222" s="8"/>
      <c r="O222" s="8"/>
      <c r="P222" s="40"/>
      <c r="Q222" s="24"/>
      <c r="R222" s="18"/>
      <c r="S222" s="40"/>
      <c r="T222" s="40"/>
      <c r="U222" s="40"/>
      <c r="V222" s="12">
        <f t="shared" si="6"/>
        <v>0</v>
      </c>
    </row>
    <row r="223" spans="1:23" s="9" customFormat="1" ht="19.5" hidden="1" customHeight="1" x14ac:dyDescent="0.15">
      <c r="A223" s="10"/>
      <c r="B223" s="8"/>
      <c r="C223" s="8"/>
      <c r="D223" s="53"/>
      <c r="E223" s="37"/>
      <c r="F223" s="43" t="s">
        <v>231</v>
      </c>
      <c r="G223" s="7" t="s">
        <v>33</v>
      </c>
      <c r="H223" s="8">
        <v>2005</v>
      </c>
      <c r="I223" s="8" t="s">
        <v>20</v>
      </c>
      <c r="J223" s="8"/>
      <c r="K223" s="11"/>
      <c r="L223" s="11"/>
      <c r="M223" s="8"/>
      <c r="N223" s="8"/>
      <c r="O223" s="8"/>
      <c r="P223" s="40"/>
      <c r="Q223" s="24"/>
      <c r="R223" s="10"/>
      <c r="S223" s="40"/>
      <c r="T223" s="40"/>
      <c r="U223" s="40"/>
      <c r="V223" s="12">
        <f t="shared" si="6"/>
        <v>0</v>
      </c>
    </row>
    <row r="224" spans="1:23" s="9" customFormat="1" ht="19.5" hidden="1" customHeight="1" x14ac:dyDescent="0.15">
      <c r="A224" s="10"/>
      <c r="B224" s="8"/>
      <c r="C224" s="8"/>
      <c r="D224" s="53"/>
      <c r="E224" s="37"/>
      <c r="F224" s="23" t="s">
        <v>232</v>
      </c>
      <c r="G224" s="7" t="s">
        <v>38</v>
      </c>
      <c r="H224" s="8">
        <v>1954</v>
      </c>
      <c r="I224" s="8" t="s">
        <v>9</v>
      </c>
      <c r="J224" s="8"/>
      <c r="K224" s="11"/>
      <c r="L224" s="11"/>
      <c r="M224" s="8"/>
      <c r="N224" s="8"/>
      <c r="O224" s="8"/>
      <c r="P224" s="40"/>
      <c r="Q224" s="24"/>
      <c r="R224" s="10"/>
      <c r="S224" s="40"/>
      <c r="T224" s="40"/>
      <c r="U224" s="40"/>
      <c r="V224" s="12">
        <f t="shared" si="6"/>
        <v>0</v>
      </c>
    </row>
    <row r="225" spans="1:23" s="9" customFormat="1" ht="19.5" hidden="1" customHeight="1" x14ac:dyDescent="0.15">
      <c r="A225" s="10"/>
      <c r="B225" s="8"/>
      <c r="C225" s="8"/>
      <c r="D225" s="53"/>
      <c r="E225" s="37"/>
      <c r="F225" s="23" t="s">
        <v>233</v>
      </c>
      <c r="G225" s="7" t="s">
        <v>38</v>
      </c>
      <c r="H225" s="8">
        <v>1988</v>
      </c>
      <c r="I225" s="8" t="s">
        <v>9</v>
      </c>
      <c r="J225" s="8"/>
      <c r="K225" s="11"/>
      <c r="L225" s="11"/>
      <c r="M225" s="8"/>
      <c r="N225" s="8"/>
      <c r="O225" s="8"/>
      <c r="P225" s="40"/>
      <c r="Q225" s="24"/>
      <c r="R225" s="10"/>
      <c r="S225" s="40"/>
      <c r="T225" s="40"/>
      <c r="U225" s="40"/>
      <c r="V225" s="12">
        <f t="shared" si="6"/>
        <v>0</v>
      </c>
      <c r="W225" s="16"/>
    </row>
    <row r="226" spans="1:23" s="9" customFormat="1" ht="19.5" hidden="1" customHeight="1" x14ac:dyDescent="0.15">
      <c r="A226" s="10"/>
      <c r="B226" s="8"/>
      <c r="C226" s="8"/>
      <c r="D226" s="53"/>
      <c r="E226" s="37"/>
      <c r="F226" s="23" t="s">
        <v>234</v>
      </c>
      <c r="G226" s="7" t="s">
        <v>33</v>
      </c>
      <c r="H226" s="8">
        <v>1987</v>
      </c>
      <c r="I226" s="8" t="s">
        <v>9</v>
      </c>
      <c r="J226" s="8"/>
      <c r="K226" s="11"/>
      <c r="L226" s="11"/>
      <c r="M226" s="8"/>
      <c r="N226" s="8"/>
      <c r="O226" s="8"/>
      <c r="P226" s="40"/>
      <c r="Q226" s="24"/>
      <c r="R226" s="10"/>
      <c r="S226" s="40"/>
      <c r="T226" s="40"/>
      <c r="U226" s="40"/>
      <c r="V226" s="12">
        <f t="shared" si="6"/>
        <v>0</v>
      </c>
    </row>
    <row r="227" spans="1:23" s="9" customFormat="1" ht="19.5" hidden="1" customHeight="1" x14ac:dyDescent="0.15">
      <c r="A227" s="10"/>
      <c r="B227" s="8"/>
      <c r="C227" s="8"/>
      <c r="D227" s="53"/>
      <c r="E227" s="37"/>
      <c r="F227" s="31" t="s">
        <v>235</v>
      </c>
      <c r="G227" s="7" t="s">
        <v>76</v>
      </c>
      <c r="H227" s="8">
        <v>2008</v>
      </c>
      <c r="I227" s="8" t="s">
        <v>9</v>
      </c>
      <c r="J227" s="8"/>
      <c r="K227" s="14"/>
      <c r="L227" s="14"/>
      <c r="M227" s="8"/>
      <c r="N227" s="8"/>
      <c r="O227" s="8"/>
      <c r="P227" s="40"/>
      <c r="Q227" s="24"/>
      <c r="R227" s="13"/>
      <c r="S227" s="40"/>
      <c r="T227" s="40"/>
      <c r="U227" s="40"/>
      <c r="V227" s="12">
        <f t="shared" si="6"/>
        <v>0</v>
      </c>
    </row>
    <row r="228" spans="1:23" s="9" customFormat="1" ht="19.5" hidden="1" customHeight="1" x14ac:dyDescent="0.15">
      <c r="A228" s="10"/>
      <c r="B228" s="8"/>
      <c r="C228" s="8"/>
      <c r="D228" s="53"/>
      <c r="E228" s="37"/>
      <c r="F228" s="23" t="s">
        <v>236</v>
      </c>
      <c r="G228" s="7" t="s">
        <v>76</v>
      </c>
      <c r="H228" s="8">
        <v>2005</v>
      </c>
      <c r="I228" s="8" t="s">
        <v>9</v>
      </c>
      <c r="J228" s="8"/>
      <c r="K228" s="14"/>
      <c r="L228" s="14"/>
      <c r="M228" s="8"/>
      <c r="N228" s="8"/>
      <c r="O228" s="8"/>
      <c r="P228" s="40"/>
      <c r="Q228" s="24"/>
      <c r="R228" s="13"/>
      <c r="S228" s="40"/>
      <c r="T228" s="40"/>
      <c r="U228" s="40"/>
      <c r="V228" s="12">
        <f t="shared" si="6"/>
        <v>0</v>
      </c>
    </row>
    <row r="229" spans="1:23" s="9" customFormat="1" ht="19.5" hidden="1" customHeight="1" x14ac:dyDescent="0.15">
      <c r="A229" s="10"/>
      <c r="B229" s="8"/>
      <c r="C229" s="8"/>
      <c r="D229" s="53"/>
      <c r="E229" s="37"/>
      <c r="F229" s="23" t="s">
        <v>237</v>
      </c>
      <c r="G229" s="7" t="s">
        <v>238</v>
      </c>
      <c r="H229" s="8">
        <v>1995</v>
      </c>
      <c r="I229" s="8" t="s">
        <v>9</v>
      </c>
      <c r="J229" s="8"/>
      <c r="K229" s="11"/>
      <c r="L229" s="11"/>
      <c r="M229" s="8"/>
      <c r="N229" s="8"/>
      <c r="O229" s="8"/>
      <c r="P229" s="40"/>
      <c r="Q229" s="24"/>
      <c r="R229" s="10"/>
      <c r="S229" s="40"/>
      <c r="T229" s="40"/>
      <c r="U229" s="40"/>
      <c r="V229" s="12">
        <f t="shared" si="6"/>
        <v>0</v>
      </c>
    </row>
    <row r="230" spans="1:23" s="9" customFormat="1" ht="19.5" hidden="1" customHeight="1" x14ac:dyDescent="0.15">
      <c r="A230" s="10"/>
      <c r="B230" s="8"/>
      <c r="C230" s="8"/>
      <c r="D230" s="53"/>
      <c r="E230" s="37"/>
      <c r="F230" s="28" t="s">
        <v>241</v>
      </c>
      <c r="G230" s="7" t="s">
        <v>242</v>
      </c>
      <c r="H230" s="8">
        <v>1972</v>
      </c>
      <c r="I230" s="8" t="s">
        <v>20</v>
      </c>
      <c r="J230" s="8"/>
      <c r="K230" s="11"/>
      <c r="L230" s="11"/>
      <c r="M230" s="8"/>
      <c r="N230" s="8"/>
      <c r="O230" s="8"/>
      <c r="P230" s="40"/>
      <c r="Q230" s="24"/>
      <c r="R230" s="10"/>
      <c r="S230" s="40"/>
      <c r="T230" s="40"/>
      <c r="U230" s="40"/>
      <c r="V230" s="12">
        <f t="shared" si="6"/>
        <v>0</v>
      </c>
    </row>
    <row r="231" spans="1:23" s="9" customFormat="1" ht="19.5" hidden="1" customHeight="1" x14ac:dyDescent="0.15">
      <c r="A231" s="10"/>
      <c r="B231" s="8"/>
      <c r="C231" s="8"/>
      <c r="D231" s="53"/>
      <c r="E231" s="37"/>
      <c r="F231" s="23" t="s">
        <v>353</v>
      </c>
      <c r="G231" s="15" t="s">
        <v>76</v>
      </c>
      <c r="H231" s="8">
        <v>1996</v>
      </c>
      <c r="I231" s="24" t="s">
        <v>9</v>
      </c>
      <c r="J231" s="8"/>
      <c r="K231" s="11"/>
      <c r="L231" s="11"/>
      <c r="M231" s="8"/>
      <c r="N231" s="8"/>
      <c r="O231" s="8"/>
      <c r="P231" s="40"/>
      <c r="Q231" s="24"/>
      <c r="R231" s="10"/>
      <c r="S231" s="40"/>
      <c r="T231" s="40"/>
      <c r="U231" s="40"/>
      <c r="V231" s="12">
        <f t="shared" si="6"/>
        <v>0</v>
      </c>
    </row>
    <row r="232" spans="1:23" s="9" customFormat="1" ht="19.5" hidden="1" customHeight="1" x14ac:dyDescent="0.15">
      <c r="A232" s="10"/>
      <c r="B232" s="8"/>
      <c r="C232" s="8"/>
      <c r="D232" s="53"/>
      <c r="E232" s="63"/>
      <c r="F232" s="31" t="s">
        <v>244</v>
      </c>
      <c r="G232" s="15" t="s">
        <v>11</v>
      </c>
      <c r="H232" s="8">
        <v>2007</v>
      </c>
      <c r="I232" s="10" t="s">
        <v>9</v>
      </c>
      <c r="J232" s="8"/>
      <c r="K232" s="14"/>
      <c r="L232" s="14"/>
      <c r="M232" s="8"/>
      <c r="N232" s="8"/>
      <c r="O232" s="8"/>
      <c r="P232" s="40"/>
      <c r="Q232" s="24"/>
      <c r="R232" s="13"/>
      <c r="S232" s="40"/>
      <c r="T232" s="40"/>
      <c r="U232" s="40"/>
      <c r="V232" s="12">
        <f t="shared" si="6"/>
        <v>0</v>
      </c>
    </row>
    <row r="233" spans="1:23" s="9" customFormat="1" ht="19.5" hidden="1" customHeight="1" x14ac:dyDescent="0.15">
      <c r="A233" s="10"/>
      <c r="B233" s="8"/>
      <c r="C233" s="8"/>
      <c r="D233" s="53"/>
      <c r="E233" s="37"/>
      <c r="F233" s="23" t="s">
        <v>247</v>
      </c>
      <c r="G233" s="15" t="s">
        <v>76</v>
      </c>
      <c r="H233" s="8">
        <v>1994</v>
      </c>
      <c r="I233" s="8" t="s">
        <v>9</v>
      </c>
      <c r="J233" s="8"/>
      <c r="K233" s="11"/>
      <c r="L233" s="11"/>
      <c r="M233" s="8"/>
      <c r="N233" s="8"/>
      <c r="O233" s="8"/>
      <c r="P233" s="40"/>
      <c r="Q233" s="24"/>
      <c r="R233" s="10"/>
      <c r="S233" s="40"/>
      <c r="T233" s="40"/>
      <c r="U233" s="40"/>
      <c r="V233" s="12">
        <f t="shared" si="6"/>
        <v>0</v>
      </c>
    </row>
    <row r="234" spans="1:23" s="9" customFormat="1" ht="19.5" hidden="1" customHeight="1" x14ac:dyDescent="0.15">
      <c r="A234" s="17"/>
      <c r="B234" s="17"/>
      <c r="C234" s="17"/>
      <c r="D234" s="53"/>
      <c r="E234" s="37"/>
      <c r="F234" s="33" t="s">
        <v>46</v>
      </c>
      <c r="G234" s="7" t="s">
        <v>11</v>
      </c>
      <c r="H234" s="8">
        <v>2006</v>
      </c>
      <c r="I234" s="8" t="s">
        <v>20</v>
      </c>
      <c r="J234" s="8"/>
      <c r="K234" s="14"/>
      <c r="L234" s="14"/>
      <c r="M234" s="8"/>
      <c r="N234" s="8"/>
      <c r="O234" s="13"/>
      <c r="P234" s="40"/>
      <c r="Q234" s="24"/>
      <c r="R234" s="13"/>
      <c r="S234" s="40"/>
      <c r="T234" s="40"/>
      <c r="U234" s="40"/>
      <c r="V234" s="12">
        <f t="shared" si="6"/>
        <v>0</v>
      </c>
    </row>
    <row r="235" spans="1:23" s="9" customFormat="1" ht="19.5" hidden="1" customHeight="1" x14ac:dyDescent="0.15">
      <c r="A235" s="10"/>
      <c r="B235" s="8"/>
      <c r="C235" s="8"/>
      <c r="D235" s="53"/>
      <c r="E235" s="37"/>
      <c r="F235" s="28" t="s">
        <v>248</v>
      </c>
      <c r="G235" s="15" t="s">
        <v>249</v>
      </c>
      <c r="H235" s="8">
        <v>1992</v>
      </c>
      <c r="I235" s="10" t="s">
        <v>20</v>
      </c>
      <c r="J235" s="8"/>
      <c r="K235" s="14"/>
      <c r="L235" s="14"/>
      <c r="M235" s="8"/>
      <c r="N235" s="8"/>
      <c r="O235" s="8"/>
      <c r="P235" s="40"/>
      <c r="Q235" s="24"/>
      <c r="R235" s="10"/>
      <c r="S235" s="40"/>
      <c r="T235" s="40"/>
      <c r="U235" s="40"/>
      <c r="V235" s="12">
        <f t="shared" ref="V235:V266" si="7">SUM(J235:U235)</f>
        <v>0</v>
      </c>
    </row>
    <row r="236" spans="1:23" s="9" customFormat="1" ht="19.5" hidden="1" customHeight="1" x14ac:dyDescent="0.15">
      <c r="A236" s="10"/>
      <c r="B236" s="8"/>
      <c r="C236" s="8"/>
      <c r="D236" s="53"/>
      <c r="E236" s="37"/>
      <c r="F236" s="51" t="s">
        <v>250</v>
      </c>
      <c r="G236" s="7" t="s">
        <v>30</v>
      </c>
      <c r="H236" s="8">
        <v>2004</v>
      </c>
      <c r="I236" s="8" t="s">
        <v>20</v>
      </c>
      <c r="J236" s="8"/>
      <c r="K236" s="14"/>
      <c r="L236" s="14"/>
      <c r="M236" s="8"/>
      <c r="N236" s="8"/>
      <c r="O236" s="8"/>
      <c r="P236" s="40"/>
      <c r="Q236" s="24"/>
      <c r="R236" s="10"/>
      <c r="S236" s="40"/>
      <c r="T236" s="40"/>
      <c r="U236" s="40"/>
      <c r="V236" s="12">
        <f t="shared" si="7"/>
        <v>0</v>
      </c>
    </row>
    <row r="237" spans="1:23" s="9" customFormat="1" ht="19.5" hidden="1" customHeight="1" x14ac:dyDescent="0.15">
      <c r="A237" s="10"/>
      <c r="B237" s="8"/>
      <c r="C237" s="8"/>
      <c r="D237" s="53"/>
      <c r="E237" s="37"/>
      <c r="F237" s="28" t="s">
        <v>253</v>
      </c>
      <c r="G237" s="7" t="s">
        <v>30</v>
      </c>
      <c r="H237" s="8">
        <v>2002</v>
      </c>
      <c r="I237" s="8" t="s">
        <v>20</v>
      </c>
      <c r="J237" s="8"/>
      <c r="K237" s="14"/>
      <c r="L237" s="14"/>
      <c r="M237" s="8"/>
      <c r="N237" s="8"/>
      <c r="O237" s="8"/>
      <c r="P237" s="40"/>
      <c r="Q237" s="24"/>
      <c r="R237" s="10"/>
      <c r="S237" s="40"/>
      <c r="T237" s="40"/>
      <c r="U237" s="40"/>
      <c r="V237" s="12">
        <f t="shared" si="7"/>
        <v>0</v>
      </c>
    </row>
    <row r="238" spans="1:23" s="9" customFormat="1" ht="19.5" hidden="1" customHeight="1" x14ac:dyDescent="0.15">
      <c r="A238" s="10"/>
      <c r="B238" s="8"/>
      <c r="C238" s="8"/>
      <c r="D238" s="53"/>
      <c r="E238" s="37"/>
      <c r="F238" s="23" t="s">
        <v>344</v>
      </c>
      <c r="G238" s="15" t="s">
        <v>33</v>
      </c>
      <c r="H238" s="8">
        <v>2001</v>
      </c>
      <c r="I238" s="10" t="s">
        <v>9</v>
      </c>
      <c r="J238" s="8"/>
      <c r="K238" s="11"/>
      <c r="L238" s="11"/>
      <c r="M238" s="8"/>
      <c r="N238" s="8"/>
      <c r="O238" s="8"/>
      <c r="P238" s="40"/>
      <c r="Q238" s="24"/>
      <c r="R238" s="10"/>
      <c r="S238" s="40"/>
      <c r="T238" s="40"/>
      <c r="U238" s="40"/>
      <c r="V238" s="12">
        <f t="shared" si="7"/>
        <v>0</v>
      </c>
    </row>
    <row r="239" spans="1:23" s="9" customFormat="1" ht="19.5" hidden="1" customHeight="1" x14ac:dyDescent="0.15">
      <c r="A239" s="10"/>
      <c r="B239" s="8"/>
      <c r="C239" s="8"/>
      <c r="D239" s="53"/>
      <c r="E239" s="37"/>
      <c r="F239" s="28" t="s">
        <v>52</v>
      </c>
      <c r="G239" s="7" t="s">
        <v>27</v>
      </c>
      <c r="H239" s="8">
        <v>1964</v>
      </c>
      <c r="I239" s="8" t="s">
        <v>20</v>
      </c>
      <c r="J239" s="8"/>
      <c r="K239" s="11"/>
      <c r="L239" s="11"/>
      <c r="M239" s="8"/>
      <c r="N239" s="8"/>
      <c r="O239" s="8"/>
      <c r="P239" s="40"/>
      <c r="Q239" s="24"/>
      <c r="R239" s="10"/>
      <c r="S239" s="40"/>
      <c r="T239" s="40"/>
      <c r="U239" s="40"/>
      <c r="V239" s="12">
        <f t="shared" si="7"/>
        <v>0</v>
      </c>
    </row>
    <row r="240" spans="1:23" s="9" customFormat="1" ht="19.5" hidden="1" customHeight="1" x14ac:dyDescent="0.15">
      <c r="A240" s="10"/>
      <c r="B240" s="8"/>
      <c r="C240" s="8"/>
      <c r="D240" s="53"/>
      <c r="E240" s="37"/>
      <c r="F240" s="23" t="s">
        <v>254</v>
      </c>
      <c r="G240" s="7" t="s">
        <v>11</v>
      </c>
      <c r="H240" s="8">
        <v>2000</v>
      </c>
      <c r="I240" s="8" t="s">
        <v>9</v>
      </c>
      <c r="J240" s="8"/>
      <c r="K240" s="11"/>
      <c r="L240" s="11"/>
      <c r="M240" s="8"/>
      <c r="N240" s="8"/>
      <c r="O240" s="8"/>
      <c r="P240" s="40"/>
      <c r="Q240" s="24"/>
      <c r="R240" s="10"/>
      <c r="S240" s="40"/>
      <c r="T240" s="40"/>
      <c r="U240" s="40"/>
      <c r="V240" s="12">
        <f t="shared" si="7"/>
        <v>0</v>
      </c>
    </row>
    <row r="241" spans="1:23" s="9" customFormat="1" ht="19.5" hidden="1" customHeight="1" x14ac:dyDescent="0.15">
      <c r="A241" s="10"/>
      <c r="B241" s="8"/>
      <c r="C241" s="8"/>
      <c r="D241" s="53"/>
      <c r="E241" s="37"/>
      <c r="F241" s="23" t="s">
        <v>255</v>
      </c>
      <c r="G241" s="7" t="s">
        <v>256</v>
      </c>
      <c r="H241" s="8">
        <v>1999</v>
      </c>
      <c r="I241" s="8" t="s">
        <v>9</v>
      </c>
      <c r="J241" s="8"/>
      <c r="K241" s="11"/>
      <c r="L241" s="11"/>
      <c r="M241" s="8"/>
      <c r="N241" s="8"/>
      <c r="O241" s="8"/>
      <c r="P241" s="40"/>
      <c r="Q241" s="24"/>
      <c r="R241" s="10"/>
      <c r="S241" s="40"/>
      <c r="T241" s="40"/>
      <c r="U241" s="40"/>
      <c r="V241" s="12">
        <f t="shared" si="7"/>
        <v>0</v>
      </c>
    </row>
    <row r="242" spans="1:23" s="9" customFormat="1" ht="19.5" hidden="1" customHeight="1" x14ac:dyDescent="0.15">
      <c r="A242" s="10"/>
      <c r="B242" s="8"/>
      <c r="C242" s="8"/>
      <c r="D242" s="53"/>
      <c r="E242" s="37"/>
      <c r="F242" s="23" t="s">
        <v>257</v>
      </c>
      <c r="G242" s="7" t="s">
        <v>30</v>
      </c>
      <c r="H242" s="8">
        <v>1973</v>
      </c>
      <c r="I242" s="8" t="s">
        <v>9</v>
      </c>
      <c r="J242" s="8"/>
      <c r="K242" s="11"/>
      <c r="L242" s="11"/>
      <c r="M242" s="8"/>
      <c r="N242" s="8"/>
      <c r="O242" s="8"/>
      <c r="P242" s="40"/>
      <c r="Q242" s="24"/>
      <c r="R242" s="18"/>
      <c r="S242" s="40"/>
      <c r="T242" s="40"/>
      <c r="U242" s="40"/>
      <c r="V242" s="12">
        <f t="shared" si="7"/>
        <v>0</v>
      </c>
    </row>
    <row r="243" spans="1:23" s="9" customFormat="1" ht="19.5" hidden="1" customHeight="1" x14ac:dyDescent="0.15">
      <c r="A243" s="10"/>
      <c r="B243" s="8"/>
      <c r="C243" s="8"/>
      <c r="D243" s="53"/>
      <c r="E243" s="37"/>
      <c r="F243" s="23" t="s">
        <v>259</v>
      </c>
      <c r="G243" s="7" t="s">
        <v>260</v>
      </c>
      <c r="H243" s="8">
        <v>2001</v>
      </c>
      <c r="I243" s="8" t="s">
        <v>9</v>
      </c>
      <c r="J243" s="8"/>
      <c r="K243" s="11"/>
      <c r="L243" s="11"/>
      <c r="M243" s="8"/>
      <c r="N243" s="8"/>
      <c r="O243" s="8"/>
      <c r="P243" s="40"/>
      <c r="Q243" s="24"/>
      <c r="R243" s="10"/>
      <c r="S243" s="40"/>
      <c r="T243" s="40"/>
      <c r="U243" s="40"/>
      <c r="V243" s="12">
        <f t="shared" si="7"/>
        <v>0</v>
      </c>
    </row>
    <row r="244" spans="1:23" s="9" customFormat="1" ht="19.5" hidden="1" customHeight="1" x14ac:dyDescent="0.15">
      <c r="A244" s="10"/>
      <c r="B244" s="8"/>
      <c r="C244" s="8"/>
      <c r="D244" s="53"/>
      <c r="E244" s="37"/>
      <c r="F244" s="28" t="s">
        <v>340</v>
      </c>
      <c r="G244" s="23" t="s">
        <v>101</v>
      </c>
      <c r="H244" s="8">
        <v>1968</v>
      </c>
      <c r="I244" s="24" t="s">
        <v>20</v>
      </c>
      <c r="J244" s="8"/>
      <c r="K244" s="11"/>
      <c r="L244" s="11"/>
      <c r="M244" s="8"/>
      <c r="N244" s="8"/>
      <c r="O244" s="8"/>
      <c r="P244" s="40"/>
      <c r="Q244" s="24"/>
      <c r="R244" s="10"/>
      <c r="S244" s="40"/>
      <c r="T244" s="40"/>
      <c r="U244" s="40"/>
      <c r="V244" s="12">
        <f t="shared" si="7"/>
        <v>0</v>
      </c>
    </row>
    <row r="245" spans="1:23" s="9" customFormat="1" ht="19.5" hidden="1" customHeight="1" x14ac:dyDescent="0.15">
      <c r="A245" s="10"/>
      <c r="B245" s="8"/>
      <c r="C245" s="8"/>
      <c r="D245" s="53"/>
      <c r="E245" s="37"/>
      <c r="F245" s="23" t="s">
        <v>261</v>
      </c>
      <c r="G245" s="7" t="s">
        <v>33</v>
      </c>
      <c r="H245" s="8">
        <v>1986</v>
      </c>
      <c r="I245" s="8" t="s">
        <v>9</v>
      </c>
      <c r="J245" s="8"/>
      <c r="K245" s="11"/>
      <c r="L245" s="11"/>
      <c r="M245" s="8"/>
      <c r="N245" s="8"/>
      <c r="O245" s="8"/>
      <c r="P245" s="40"/>
      <c r="Q245" s="24"/>
      <c r="R245" s="18"/>
      <c r="S245" s="40"/>
      <c r="T245" s="40"/>
      <c r="U245" s="40"/>
      <c r="V245" s="12">
        <f t="shared" si="7"/>
        <v>0</v>
      </c>
    </row>
    <row r="246" spans="1:23" s="9" customFormat="1" ht="19.5" hidden="1" customHeight="1" x14ac:dyDescent="0.15">
      <c r="A246" s="10"/>
      <c r="B246" s="8"/>
      <c r="C246" s="8"/>
      <c r="D246" s="53"/>
      <c r="E246" s="37"/>
      <c r="F246" s="23" t="s">
        <v>262</v>
      </c>
      <c r="G246" s="7" t="s">
        <v>101</v>
      </c>
      <c r="H246" s="8">
        <v>1977</v>
      </c>
      <c r="I246" s="8" t="s">
        <v>9</v>
      </c>
      <c r="J246" s="8"/>
      <c r="K246" s="11"/>
      <c r="L246" s="11"/>
      <c r="M246" s="13"/>
      <c r="N246" s="13"/>
      <c r="O246" s="13"/>
      <c r="P246" s="40"/>
      <c r="Q246" s="24"/>
      <c r="R246" s="10"/>
      <c r="S246" s="40"/>
      <c r="T246" s="40"/>
      <c r="U246" s="40"/>
      <c r="V246" s="12">
        <f t="shared" si="7"/>
        <v>0</v>
      </c>
    </row>
    <row r="247" spans="1:23" s="9" customFormat="1" ht="19.5" hidden="1" customHeight="1" x14ac:dyDescent="0.15">
      <c r="A247" s="10"/>
      <c r="B247" s="8"/>
      <c r="C247" s="8"/>
      <c r="D247" s="53"/>
      <c r="E247" s="37"/>
      <c r="F247" s="23" t="s">
        <v>266</v>
      </c>
      <c r="G247" s="7" t="s">
        <v>76</v>
      </c>
      <c r="H247" s="8">
        <v>2002</v>
      </c>
      <c r="I247" s="8" t="s">
        <v>9</v>
      </c>
      <c r="J247" s="8"/>
      <c r="K247" s="14"/>
      <c r="L247" s="14"/>
      <c r="M247" s="8"/>
      <c r="N247" s="8"/>
      <c r="O247" s="8"/>
      <c r="P247" s="40"/>
      <c r="Q247" s="24"/>
      <c r="R247" s="10"/>
      <c r="S247" s="40"/>
      <c r="T247" s="40"/>
      <c r="U247" s="40"/>
      <c r="V247" s="12">
        <f t="shared" si="7"/>
        <v>0</v>
      </c>
    </row>
    <row r="248" spans="1:23" s="9" customFormat="1" ht="19.5" hidden="1" customHeight="1" x14ac:dyDescent="0.15">
      <c r="A248" s="10"/>
      <c r="B248" s="8"/>
      <c r="C248" s="8"/>
      <c r="D248" s="53"/>
      <c r="E248" s="37"/>
      <c r="F248" s="23" t="s">
        <v>268</v>
      </c>
      <c r="G248" s="7" t="s">
        <v>269</v>
      </c>
      <c r="H248" s="8">
        <v>2005</v>
      </c>
      <c r="I248" s="10" t="s">
        <v>9</v>
      </c>
      <c r="J248" s="8"/>
      <c r="K248" s="11"/>
      <c r="L248" s="11"/>
      <c r="M248" s="8"/>
      <c r="N248" s="8"/>
      <c r="O248" s="8"/>
      <c r="P248" s="40"/>
      <c r="Q248" s="24"/>
      <c r="R248" s="10"/>
      <c r="S248" s="40"/>
      <c r="T248" s="40"/>
      <c r="U248" s="40"/>
      <c r="V248" s="12">
        <f t="shared" si="7"/>
        <v>0</v>
      </c>
    </row>
    <row r="249" spans="1:23" s="9" customFormat="1" ht="19.5" hidden="1" customHeight="1" x14ac:dyDescent="0.15">
      <c r="A249" s="10"/>
      <c r="B249" s="8"/>
      <c r="C249" s="8"/>
      <c r="D249" s="53"/>
      <c r="E249" s="37"/>
      <c r="F249" s="23" t="s">
        <v>270</v>
      </c>
      <c r="G249" s="7" t="s">
        <v>269</v>
      </c>
      <c r="H249" s="8">
        <v>2002</v>
      </c>
      <c r="I249" s="8" t="s">
        <v>9</v>
      </c>
      <c r="J249" s="8"/>
      <c r="K249" s="11"/>
      <c r="L249" s="11"/>
      <c r="M249" s="8"/>
      <c r="N249" s="8"/>
      <c r="O249" s="8"/>
      <c r="P249" s="40"/>
      <c r="Q249" s="24"/>
      <c r="R249" s="10"/>
      <c r="S249" s="40"/>
      <c r="T249" s="40"/>
      <c r="U249" s="40"/>
      <c r="V249" s="12">
        <f t="shared" si="7"/>
        <v>0</v>
      </c>
    </row>
    <row r="250" spans="1:23" s="9" customFormat="1" ht="19.5" hidden="1" customHeight="1" x14ac:dyDescent="0.15">
      <c r="A250" s="10"/>
      <c r="B250" s="8"/>
      <c r="C250" s="8"/>
      <c r="D250" s="53"/>
      <c r="E250" s="37"/>
      <c r="F250" s="28" t="s">
        <v>271</v>
      </c>
      <c r="G250" s="7" t="s">
        <v>269</v>
      </c>
      <c r="H250" s="8">
        <v>2003</v>
      </c>
      <c r="I250" s="8" t="s">
        <v>20</v>
      </c>
      <c r="J250" s="8"/>
      <c r="K250" s="11"/>
      <c r="L250" s="11"/>
      <c r="M250" s="8"/>
      <c r="N250" s="8"/>
      <c r="O250" s="8"/>
      <c r="P250" s="40"/>
      <c r="Q250" s="24"/>
      <c r="R250" s="10"/>
      <c r="S250" s="40"/>
      <c r="T250" s="40"/>
      <c r="U250" s="40"/>
      <c r="V250" s="12">
        <f t="shared" si="7"/>
        <v>0</v>
      </c>
    </row>
    <row r="251" spans="1:23" s="9" customFormat="1" ht="19.5" hidden="1" customHeight="1" x14ac:dyDescent="0.15">
      <c r="A251" s="10"/>
      <c r="B251" s="8"/>
      <c r="C251" s="8"/>
      <c r="D251" s="53"/>
      <c r="E251" s="37"/>
      <c r="F251" s="23" t="s">
        <v>273</v>
      </c>
      <c r="G251" s="15" t="s">
        <v>274</v>
      </c>
      <c r="H251" s="8">
        <v>1965</v>
      </c>
      <c r="I251" s="10" t="s">
        <v>9</v>
      </c>
      <c r="J251" s="8"/>
      <c r="K251" s="11"/>
      <c r="L251" s="11"/>
      <c r="M251" s="8"/>
      <c r="N251" s="8"/>
      <c r="O251" s="8"/>
      <c r="P251" s="40"/>
      <c r="Q251" s="24"/>
      <c r="R251" s="10"/>
      <c r="S251" s="40"/>
      <c r="T251" s="40"/>
      <c r="U251" s="40"/>
      <c r="V251" s="12">
        <f t="shared" si="7"/>
        <v>0</v>
      </c>
      <c r="W251" s="16"/>
    </row>
    <row r="252" spans="1:23" s="9" customFormat="1" ht="19.5" hidden="1" customHeight="1" x14ac:dyDescent="0.15">
      <c r="A252" s="10"/>
      <c r="B252" s="8"/>
      <c r="C252" s="8"/>
      <c r="D252" s="53"/>
      <c r="E252" s="37"/>
      <c r="F252" s="23" t="s">
        <v>275</v>
      </c>
      <c r="G252" s="7" t="s">
        <v>80</v>
      </c>
      <c r="H252" s="8">
        <v>1983</v>
      </c>
      <c r="I252" s="8" t="s">
        <v>9</v>
      </c>
      <c r="J252" s="8"/>
      <c r="K252" s="11"/>
      <c r="L252" s="11"/>
      <c r="M252" s="8"/>
      <c r="N252" s="8"/>
      <c r="O252" s="8"/>
      <c r="P252" s="40"/>
      <c r="Q252" s="24"/>
      <c r="R252" s="10"/>
      <c r="S252" s="40"/>
      <c r="T252" s="40"/>
      <c r="U252" s="40"/>
      <c r="V252" s="12">
        <f t="shared" si="7"/>
        <v>0</v>
      </c>
    </row>
    <row r="253" spans="1:23" s="9" customFormat="1" ht="19.5" hidden="1" customHeight="1" x14ac:dyDescent="0.15">
      <c r="A253" s="10"/>
      <c r="B253" s="8"/>
      <c r="C253" s="8"/>
      <c r="D253" s="53"/>
      <c r="E253" s="37"/>
      <c r="F253" s="47" t="s">
        <v>67</v>
      </c>
      <c r="G253" s="15" t="s">
        <v>33</v>
      </c>
      <c r="H253" s="8">
        <v>2010</v>
      </c>
      <c r="I253" s="10" t="s">
        <v>9</v>
      </c>
      <c r="J253" s="10"/>
      <c r="K253" s="14"/>
      <c r="L253" s="14"/>
      <c r="M253" s="8"/>
      <c r="N253" s="8"/>
      <c r="O253" s="8"/>
      <c r="P253" s="40"/>
      <c r="Q253" s="24"/>
      <c r="R253" s="10"/>
      <c r="S253" s="40"/>
      <c r="T253" s="40"/>
      <c r="U253" s="40"/>
      <c r="V253" s="12">
        <f t="shared" si="7"/>
        <v>0</v>
      </c>
    </row>
    <row r="254" spans="1:23" s="9" customFormat="1" ht="19.5" hidden="1" customHeight="1" x14ac:dyDescent="0.15">
      <c r="A254" s="10"/>
      <c r="B254" s="8"/>
      <c r="C254" s="8"/>
      <c r="D254" s="53"/>
      <c r="E254" s="37"/>
      <c r="F254" s="23" t="s">
        <v>277</v>
      </c>
      <c r="G254" s="7" t="s">
        <v>278</v>
      </c>
      <c r="H254" s="8">
        <v>1996</v>
      </c>
      <c r="I254" s="8" t="s">
        <v>12</v>
      </c>
      <c r="J254" s="8"/>
      <c r="K254" s="11"/>
      <c r="L254" s="11"/>
      <c r="M254" s="8"/>
      <c r="N254" s="8"/>
      <c r="O254" s="8"/>
      <c r="P254" s="40"/>
      <c r="Q254" s="24"/>
      <c r="R254" s="10"/>
      <c r="S254" s="40"/>
      <c r="T254" s="40"/>
      <c r="U254" s="40"/>
      <c r="V254" s="12">
        <f t="shared" si="7"/>
        <v>0</v>
      </c>
    </row>
    <row r="255" spans="1:23" s="9" customFormat="1" ht="19.5" hidden="1" customHeight="1" x14ac:dyDescent="0.15">
      <c r="A255" s="10"/>
      <c r="B255" s="8"/>
      <c r="C255" s="8"/>
      <c r="D255" s="53"/>
      <c r="E255" s="37"/>
      <c r="F255" s="28" t="s">
        <v>280</v>
      </c>
      <c r="G255" s="7" t="s">
        <v>25</v>
      </c>
      <c r="H255" s="8">
        <v>1989</v>
      </c>
      <c r="I255" s="8" t="s">
        <v>58</v>
      </c>
      <c r="J255" s="8"/>
      <c r="K255" s="11"/>
      <c r="L255" s="11"/>
      <c r="M255" s="8"/>
      <c r="N255" s="8"/>
      <c r="O255" s="8"/>
      <c r="P255" s="40"/>
      <c r="Q255" s="24"/>
      <c r="R255" s="10"/>
      <c r="S255" s="40"/>
      <c r="T255" s="40"/>
      <c r="U255" s="40"/>
      <c r="V255" s="12">
        <f t="shared" si="7"/>
        <v>0</v>
      </c>
    </row>
    <row r="256" spans="1:23" s="9" customFormat="1" ht="19.5" hidden="1" customHeight="1" x14ac:dyDescent="0.15">
      <c r="A256" s="10"/>
      <c r="B256" s="8"/>
      <c r="C256" s="8"/>
      <c r="D256" s="53"/>
      <c r="E256" s="37"/>
      <c r="F256" s="23" t="s">
        <v>281</v>
      </c>
      <c r="G256" s="7" t="s">
        <v>30</v>
      </c>
      <c r="H256" s="8">
        <v>2003</v>
      </c>
      <c r="I256" s="8" t="s">
        <v>9</v>
      </c>
      <c r="J256" s="8"/>
      <c r="K256" s="11"/>
      <c r="L256" s="11"/>
      <c r="M256" s="8"/>
      <c r="N256" s="8"/>
      <c r="O256" s="8"/>
      <c r="P256" s="40"/>
      <c r="Q256" s="24"/>
      <c r="R256" s="10"/>
      <c r="S256" s="40"/>
      <c r="T256" s="40"/>
      <c r="U256" s="40"/>
      <c r="V256" s="12">
        <f t="shared" si="7"/>
        <v>0</v>
      </c>
    </row>
    <row r="257" spans="1:23" s="9" customFormat="1" ht="19.5" hidden="1" customHeight="1" x14ac:dyDescent="0.15">
      <c r="A257" s="10"/>
      <c r="B257" s="8"/>
      <c r="C257" s="8"/>
      <c r="D257" s="53"/>
      <c r="E257" s="37"/>
      <c r="F257" s="23" t="s">
        <v>282</v>
      </c>
      <c r="G257" s="7" t="s">
        <v>77</v>
      </c>
      <c r="H257" s="8">
        <v>2001</v>
      </c>
      <c r="I257" s="8" t="s">
        <v>9</v>
      </c>
      <c r="J257" s="8"/>
      <c r="K257" s="11"/>
      <c r="L257" s="11"/>
      <c r="M257" s="8"/>
      <c r="N257" s="8"/>
      <c r="O257" s="8"/>
      <c r="P257" s="40"/>
      <c r="Q257" s="24"/>
      <c r="R257" s="10"/>
      <c r="S257" s="40"/>
      <c r="T257" s="40"/>
      <c r="U257" s="40"/>
      <c r="V257" s="12">
        <f t="shared" si="7"/>
        <v>0</v>
      </c>
    </row>
    <row r="258" spans="1:23" s="9" customFormat="1" ht="19.5" hidden="1" customHeight="1" x14ac:dyDescent="0.15">
      <c r="A258" s="10"/>
      <c r="B258" s="8"/>
      <c r="C258" s="8"/>
      <c r="D258" s="53"/>
      <c r="E258" s="37"/>
      <c r="F258" s="23" t="s">
        <v>283</v>
      </c>
      <c r="G258" s="7" t="s">
        <v>284</v>
      </c>
      <c r="H258" s="8">
        <v>1957</v>
      </c>
      <c r="I258" s="8" t="s">
        <v>9</v>
      </c>
      <c r="J258" s="8"/>
      <c r="K258" s="11"/>
      <c r="L258" s="11"/>
      <c r="M258" s="8"/>
      <c r="N258" s="8"/>
      <c r="O258" s="8"/>
      <c r="P258" s="40"/>
      <c r="Q258" s="24"/>
      <c r="R258" s="10"/>
      <c r="S258" s="40"/>
      <c r="T258" s="40"/>
      <c r="U258" s="40"/>
      <c r="V258" s="12">
        <f t="shared" si="7"/>
        <v>0</v>
      </c>
    </row>
    <row r="259" spans="1:23" s="9" customFormat="1" ht="19.5" hidden="1" customHeight="1" x14ac:dyDescent="0.15">
      <c r="A259" s="10"/>
      <c r="B259" s="8"/>
      <c r="C259" s="8"/>
      <c r="D259" s="53"/>
      <c r="E259" s="37"/>
      <c r="F259" s="28" t="s">
        <v>285</v>
      </c>
      <c r="G259" s="15" t="s">
        <v>110</v>
      </c>
      <c r="H259" s="8">
        <v>1976</v>
      </c>
      <c r="I259" s="10" t="s">
        <v>20</v>
      </c>
      <c r="J259" s="8"/>
      <c r="K259" s="11"/>
      <c r="L259" s="11"/>
      <c r="M259" s="8"/>
      <c r="N259" s="8"/>
      <c r="O259" s="8"/>
      <c r="P259" s="40"/>
      <c r="Q259" s="24"/>
      <c r="R259" s="10"/>
      <c r="S259" s="40"/>
      <c r="T259" s="40"/>
      <c r="U259" s="40"/>
      <c r="V259" s="12">
        <f t="shared" si="7"/>
        <v>0</v>
      </c>
    </row>
    <row r="260" spans="1:23" s="9" customFormat="1" ht="19.5" hidden="1" customHeight="1" x14ac:dyDescent="0.15">
      <c r="A260" s="10"/>
      <c r="B260" s="8"/>
      <c r="C260" s="8"/>
      <c r="D260" s="53"/>
      <c r="E260" s="37"/>
      <c r="F260" s="23" t="s">
        <v>286</v>
      </c>
      <c r="G260" s="7" t="s">
        <v>138</v>
      </c>
      <c r="H260" s="8">
        <v>1997</v>
      </c>
      <c r="I260" s="8" t="s">
        <v>12</v>
      </c>
      <c r="J260" s="8"/>
      <c r="K260" s="11"/>
      <c r="L260" s="11"/>
      <c r="M260" s="8"/>
      <c r="N260" s="8"/>
      <c r="O260" s="8"/>
      <c r="P260" s="40"/>
      <c r="Q260" s="24"/>
      <c r="R260" s="10"/>
      <c r="S260" s="40"/>
      <c r="T260" s="40"/>
      <c r="U260" s="40"/>
      <c r="V260" s="12">
        <f t="shared" si="7"/>
        <v>0</v>
      </c>
    </row>
    <row r="261" spans="1:23" s="9" customFormat="1" ht="19.5" hidden="1" customHeight="1" x14ac:dyDescent="0.15">
      <c r="A261" s="10"/>
      <c r="B261" s="8"/>
      <c r="C261" s="8"/>
      <c r="D261" s="53"/>
      <c r="E261" s="37"/>
      <c r="F261" s="23" t="s">
        <v>287</v>
      </c>
      <c r="G261" s="7" t="s">
        <v>19</v>
      </c>
      <c r="H261" s="8">
        <v>2001</v>
      </c>
      <c r="I261" s="8" t="s">
        <v>9</v>
      </c>
      <c r="J261" s="8"/>
      <c r="K261" s="14"/>
      <c r="L261" s="14"/>
      <c r="M261" s="8"/>
      <c r="N261" s="8"/>
      <c r="O261" s="8"/>
      <c r="P261" s="40"/>
      <c r="Q261" s="24"/>
      <c r="R261" s="10"/>
      <c r="S261" s="40"/>
      <c r="T261" s="40"/>
      <c r="U261" s="40"/>
      <c r="V261" s="12">
        <f t="shared" si="7"/>
        <v>0</v>
      </c>
    </row>
    <row r="262" spans="1:23" s="9" customFormat="1" ht="19.5" hidden="1" customHeight="1" x14ac:dyDescent="0.15">
      <c r="A262" s="10"/>
      <c r="B262" s="8"/>
      <c r="C262" s="8"/>
      <c r="D262" s="53"/>
      <c r="E262" s="37"/>
      <c r="F262" s="23" t="s">
        <v>288</v>
      </c>
      <c r="G262" s="7" t="s">
        <v>289</v>
      </c>
      <c r="H262" s="8">
        <v>2001</v>
      </c>
      <c r="I262" s="8" t="s">
        <v>9</v>
      </c>
      <c r="J262" s="8"/>
      <c r="K262" s="11"/>
      <c r="L262" s="11"/>
      <c r="M262" s="8"/>
      <c r="N262" s="8"/>
      <c r="O262" s="8"/>
      <c r="P262" s="40"/>
      <c r="Q262" s="24"/>
      <c r="R262" s="10"/>
      <c r="S262" s="40"/>
      <c r="T262" s="40"/>
      <c r="U262" s="40"/>
      <c r="V262" s="12">
        <f t="shared" si="7"/>
        <v>0</v>
      </c>
    </row>
    <row r="263" spans="1:23" s="9" customFormat="1" ht="19.5" hidden="1" customHeight="1" x14ac:dyDescent="0.15">
      <c r="A263" s="10"/>
      <c r="B263" s="8"/>
      <c r="C263" s="8"/>
      <c r="D263" s="53"/>
      <c r="E263" s="37"/>
      <c r="F263" s="23" t="s">
        <v>290</v>
      </c>
      <c r="G263" s="15" t="s">
        <v>291</v>
      </c>
      <c r="H263" s="8">
        <v>1947</v>
      </c>
      <c r="I263" s="10" t="s">
        <v>9</v>
      </c>
      <c r="J263" s="10"/>
      <c r="K263" s="14"/>
      <c r="L263" s="14"/>
      <c r="M263" s="8"/>
      <c r="N263" s="8"/>
      <c r="O263" s="8"/>
      <c r="P263" s="40"/>
      <c r="Q263" s="24"/>
      <c r="R263" s="18"/>
      <c r="S263" s="40"/>
      <c r="T263" s="40"/>
      <c r="U263" s="40"/>
      <c r="V263" s="12">
        <f t="shared" si="7"/>
        <v>0</v>
      </c>
    </row>
    <row r="264" spans="1:23" s="9" customFormat="1" ht="19.5" hidden="1" customHeight="1" x14ac:dyDescent="0.15">
      <c r="A264" s="10"/>
      <c r="B264" s="8"/>
      <c r="C264" s="8"/>
      <c r="D264" s="53"/>
      <c r="E264" s="37"/>
      <c r="F264" s="23" t="s">
        <v>293</v>
      </c>
      <c r="G264" s="15" t="s">
        <v>294</v>
      </c>
      <c r="H264" s="8">
        <v>1985</v>
      </c>
      <c r="I264" s="10" t="s">
        <v>9</v>
      </c>
      <c r="J264" s="8"/>
      <c r="K264" s="11"/>
      <c r="L264" s="11"/>
      <c r="M264" s="8"/>
      <c r="N264" s="8"/>
      <c r="O264" s="8"/>
      <c r="P264" s="40"/>
      <c r="Q264" s="24"/>
      <c r="R264" s="10"/>
      <c r="S264" s="40"/>
      <c r="T264" s="40"/>
      <c r="U264" s="40"/>
      <c r="V264" s="12">
        <f t="shared" si="7"/>
        <v>0</v>
      </c>
      <c r="W264" s="16"/>
    </row>
    <row r="265" spans="1:23" s="9" customFormat="1" ht="19.5" hidden="1" customHeight="1" x14ac:dyDescent="0.15">
      <c r="A265" s="10"/>
      <c r="B265" s="8"/>
      <c r="C265" s="8"/>
      <c r="D265" s="53"/>
      <c r="E265" s="37"/>
      <c r="F265" s="31" t="s">
        <v>295</v>
      </c>
      <c r="G265" s="7" t="s">
        <v>30</v>
      </c>
      <c r="H265" s="8">
        <v>2006</v>
      </c>
      <c r="I265" s="8" t="s">
        <v>9</v>
      </c>
      <c r="J265" s="8"/>
      <c r="K265" s="11"/>
      <c r="L265" s="11"/>
      <c r="M265" s="8"/>
      <c r="N265" s="8"/>
      <c r="O265" s="8"/>
      <c r="P265" s="40"/>
      <c r="Q265" s="24"/>
      <c r="R265" s="10"/>
      <c r="S265" s="40"/>
      <c r="T265" s="40"/>
      <c r="U265" s="40"/>
      <c r="V265" s="12">
        <f t="shared" si="7"/>
        <v>0</v>
      </c>
    </row>
    <row r="266" spans="1:23" s="9" customFormat="1" ht="19.5" hidden="1" customHeight="1" x14ac:dyDescent="0.15">
      <c r="A266" s="10"/>
      <c r="B266" s="8"/>
      <c r="C266" s="8"/>
      <c r="D266" s="53"/>
      <c r="E266" s="37"/>
      <c r="F266" s="31" t="s">
        <v>296</v>
      </c>
      <c r="G266" s="7" t="s">
        <v>30</v>
      </c>
      <c r="H266" s="8">
        <v>2008</v>
      </c>
      <c r="I266" s="8" t="s">
        <v>9</v>
      </c>
      <c r="J266" s="8"/>
      <c r="K266" s="11"/>
      <c r="L266" s="11"/>
      <c r="M266" s="8"/>
      <c r="N266" s="8"/>
      <c r="O266" s="8"/>
      <c r="P266" s="40"/>
      <c r="Q266" s="24"/>
      <c r="R266" s="10"/>
      <c r="S266" s="40"/>
      <c r="T266" s="40"/>
      <c r="U266" s="40"/>
      <c r="V266" s="12">
        <f t="shared" si="7"/>
        <v>0</v>
      </c>
    </row>
    <row r="267" spans="1:23" s="9" customFormat="1" ht="19.5" hidden="1" customHeight="1" x14ac:dyDescent="0.15">
      <c r="A267" s="10"/>
      <c r="B267" s="8"/>
      <c r="C267" s="8"/>
      <c r="D267" s="53"/>
      <c r="E267" s="37"/>
      <c r="F267" s="23" t="s">
        <v>373</v>
      </c>
      <c r="G267" s="23" t="s">
        <v>371</v>
      </c>
      <c r="H267" s="8">
        <v>1970</v>
      </c>
      <c r="I267" s="24" t="s">
        <v>9</v>
      </c>
      <c r="J267" s="8"/>
      <c r="K267" s="11"/>
      <c r="L267" s="11"/>
      <c r="M267" s="10"/>
      <c r="N267" s="10"/>
      <c r="O267" s="13"/>
      <c r="P267" s="40"/>
      <c r="Q267" s="24"/>
      <c r="R267" s="10"/>
      <c r="S267" s="40"/>
      <c r="T267" s="40"/>
      <c r="U267" s="40"/>
      <c r="V267" s="12">
        <f t="shared" ref="V267:V291" si="8">SUM(J267:U267)</f>
        <v>0</v>
      </c>
    </row>
    <row r="268" spans="1:23" s="9" customFormat="1" ht="19.5" hidden="1" customHeight="1" x14ac:dyDescent="0.15">
      <c r="A268" s="10"/>
      <c r="B268" s="8"/>
      <c r="C268" s="8"/>
      <c r="D268" s="53"/>
      <c r="E268" s="37"/>
      <c r="F268" s="23" t="s">
        <v>297</v>
      </c>
      <c r="G268" s="7" t="s">
        <v>178</v>
      </c>
      <c r="H268" s="8">
        <v>1971</v>
      </c>
      <c r="I268" s="8" t="s">
        <v>9</v>
      </c>
      <c r="J268" s="8"/>
      <c r="K268" s="11"/>
      <c r="L268" s="11"/>
      <c r="M268" s="8"/>
      <c r="N268" s="8"/>
      <c r="O268" s="8"/>
      <c r="P268" s="40"/>
      <c r="Q268" s="24"/>
      <c r="R268" s="10"/>
      <c r="S268" s="40"/>
      <c r="T268" s="40"/>
      <c r="U268" s="40"/>
      <c r="V268" s="12">
        <f t="shared" si="8"/>
        <v>0</v>
      </c>
    </row>
    <row r="269" spans="1:23" s="9" customFormat="1" ht="19.5" hidden="1" customHeight="1" x14ac:dyDescent="0.15">
      <c r="A269" s="10"/>
      <c r="B269" s="8"/>
      <c r="C269" s="8"/>
      <c r="D269" s="53"/>
      <c r="E269" s="37"/>
      <c r="F269" s="33" t="s">
        <v>299</v>
      </c>
      <c r="G269" s="7" t="s">
        <v>76</v>
      </c>
      <c r="H269" s="8">
        <v>2009</v>
      </c>
      <c r="I269" s="8" t="s">
        <v>20</v>
      </c>
      <c r="J269" s="8"/>
      <c r="K269" s="11"/>
      <c r="L269" s="11"/>
      <c r="M269" s="8"/>
      <c r="N269" s="8"/>
      <c r="O269" s="8"/>
      <c r="P269" s="40"/>
      <c r="Q269" s="24"/>
      <c r="R269" s="10"/>
      <c r="S269" s="40"/>
      <c r="T269" s="40"/>
      <c r="U269" s="40"/>
      <c r="V269" s="12">
        <f t="shared" si="8"/>
        <v>0</v>
      </c>
    </row>
    <row r="270" spans="1:23" s="9" customFormat="1" ht="19.5" hidden="1" customHeight="1" x14ac:dyDescent="0.15">
      <c r="A270" s="10"/>
      <c r="B270" s="8"/>
      <c r="C270" s="8"/>
      <c r="D270" s="53"/>
      <c r="E270" s="37"/>
      <c r="F270" s="23" t="s">
        <v>300</v>
      </c>
      <c r="G270" s="7" t="s">
        <v>16</v>
      </c>
      <c r="H270" s="8">
        <v>1946</v>
      </c>
      <c r="I270" s="8" t="s">
        <v>9</v>
      </c>
      <c r="J270" s="8"/>
      <c r="K270" s="14"/>
      <c r="L270" s="14"/>
      <c r="M270" s="8"/>
      <c r="N270" s="8"/>
      <c r="O270" s="8"/>
      <c r="P270" s="40"/>
      <c r="Q270" s="24"/>
      <c r="R270" s="18"/>
      <c r="S270" s="40"/>
      <c r="T270" s="40"/>
      <c r="U270" s="40"/>
      <c r="V270" s="12">
        <f t="shared" si="8"/>
        <v>0</v>
      </c>
    </row>
    <row r="271" spans="1:23" s="9" customFormat="1" ht="19.5" hidden="1" customHeight="1" x14ac:dyDescent="0.15">
      <c r="A271" s="10"/>
      <c r="B271" s="8"/>
      <c r="C271" s="8"/>
      <c r="D271" s="53"/>
      <c r="E271" s="37"/>
      <c r="F271" s="23" t="s">
        <v>302</v>
      </c>
      <c r="G271" s="7" t="s">
        <v>303</v>
      </c>
      <c r="H271" s="8">
        <v>1964</v>
      </c>
      <c r="I271" s="10" t="s">
        <v>9</v>
      </c>
      <c r="J271" s="10"/>
      <c r="K271" s="14"/>
      <c r="L271" s="14"/>
      <c r="M271" s="8"/>
      <c r="N271" s="8"/>
      <c r="O271" s="8"/>
      <c r="P271" s="40"/>
      <c r="Q271" s="24"/>
      <c r="R271" s="10"/>
      <c r="S271" s="40"/>
      <c r="T271" s="40"/>
      <c r="U271" s="40"/>
      <c r="V271" s="12">
        <f t="shared" si="8"/>
        <v>0</v>
      </c>
    </row>
    <row r="272" spans="1:23" s="9" customFormat="1" ht="19.5" hidden="1" customHeight="1" x14ac:dyDescent="0.15">
      <c r="A272" s="10"/>
      <c r="B272" s="8"/>
      <c r="C272" s="8"/>
      <c r="D272" s="53"/>
      <c r="E272" s="37"/>
      <c r="F272" s="23" t="s">
        <v>61</v>
      </c>
      <c r="G272" s="15" t="s">
        <v>33</v>
      </c>
      <c r="H272" s="8">
        <v>1997</v>
      </c>
      <c r="I272" s="10" t="s">
        <v>9</v>
      </c>
      <c r="J272" s="8"/>
      <c r="K272" s="11"/>
      <c r="L272" s="11"/>
      <c r="M272" s="8"/>
      <c r="N272" s="8"/>
      <c r="O272" s="8"/>
      <c r="P272" s="40"/>
      <c r="Q272" s="24"/>
      <c r="R272" s="10"/>
      <c r="S272" s="40"/>
      <c r="T272" s="40"/>
      <c r="U272" s="40"/>
      <c r="V272" s="12">
        <f t="shared" si="8"/>
        <v>0</v>
      </c>
    </row>
    <row r="273" spans="1:22" s="9" customFormat="1" ht="19.5" hidden="1" customHeight="1" x14ac:dyDescent="0.15">
      <c r="A273" s="10"/>
      <c r="B273" s="8"/>
      <c r="C273" s="8"/>
      <c r="D273" s="53"/>
      <c r="E273" s="37"/>
      <c r="F273" s="23" t="s">
        <v>304</v>
      </c>
      <c r="G273" s="7" t="s">
        <v>11</v>
      </c>
      <c r="H273" s="8">
        <v>2000</v>
      </c>
      <c r="I273" s="8" t="s">
        <v>9</v>
      </c>
      <c r="J273" s="8"/>
      <c r="K273" s="11"/>
      <c r="L273" s="11"/>
      <c r="M273" s="8"/>
      <c r="N273" s="8"/>
      <c r="O273" s="8"/>
      <c r="P273" s="40"/>
      <c r="Q273" s="24"/>
      <c r="R273" s="10"/>
      <c r="S273" s="40"/>
      <c r="T273" s="40"/>
      <c r="U273" s="40"/>
      <c r="V273" s="12">
        <f t="shared" si="8"/>
        <v>0</v>
      </c>
    </row>
    <row r="274" spans="1:22" s="9" customFormat="1" ht="19.5" hidden="1" customHeight="1" x14ac:dyDescent="0.15">
      <c r="A274" s="10"/>
      <c r="B274" s="8"/>
      <c r="C274" s="8"/>
      <c r="D274" s="53"/>
      <c r="E274" s="37"/>
      <c r="F274" s="23" t="s">
        <v>305</v>
      </c>
      <c r="G274" s="7" t="s">
        <v>11</v>
      </c>
      <c r="H274" s="8">
        <v>2001</v>
      </c>
      <c r="I274" s="8" t="s">
        <v>9</v>
      </c>
      <c r="J274" s="8"/>
      <c r="K274" s="11"/>
      <c r="L274" s="11"/>
      <c r="M274" s="8"/>
      <c r="N274" s="8"/>
      <c r="O274" s="8"/>
      <c r="P274" s="40"/>
      <c r="Q274" s="24"/>
      <c r="R274" s="10"/>
      <c r="S274" s="40"/>
      <c r="T274" s="40"/>
      <c r="U274" s="40"/>
      <c r="V274" s="12">
        <f t="shared" si="8"/>
        <v>0</v>
      </c>
    </row>
    <row r="275" spans="1:22" s="9" customFormat="1" ht="19.5" hidden="1" customHeight="1" x14ac:dyDescent="0.15">
      <c r="A275" s="10"/>
      <c r="B275" s="8"/>
      <c r="C275" s="8"/>
      <c r="D275" s="53"/>
      <c r="E275" s="37"/>
      <c r="F275" s="23" t="s">
        <v>306</v>
      </c>
      <c r="G275" s="7" t="s">
        <v>11</v>
      </c>
      <c r="H275" s="8">
        <v>1959</v>
      </c>
      <c r="I275" s="8" t="s">
        <v>9</v>
      </c>
      <c r="J275" s="8"/>
      <c r="K275" s="14"/>
      <c r="L275" s="14"/>
      <c r="M275" s="8"/>
      <c r="N275" s="8"/>
      <c r="O275" s="8"/>
      <c r="P275" s="40"/>
      <c r="Q275" s="24"/>
      <c r="R275" s="10"/>
      <c r="S275" s="40"/>
      <c r="T275" s="40"/>
      <c r="U275" s="40"/>
      <c r="V275" s="12">
        <f t="shared" si="8"/>
        <v>0</v>
      </c>
    </row>
    <row r="276" spans="1:22" s="9" customFormat="1" ht="19.5" hidden="1" customHeight="1" x14ac:dyDescent="0.15">
      <c r="A276" s="10"/>
      <c r="B276" s="8"/>
      <c r="C276" s="8"/>
      <c r="D276" s="53"/>
      <c r="E276" s="37"/>
      <c r="F276" s="23" t="s">
        <v>307</v>
      </c>
      <c r="G276" s="7" t="s">
        <v>11</v>
      </c>
      <c r="H276" s="8">
        <v>2000</v>
      </c>
      <c r="I276" s="8" t="s">
        <v>9</v>
      </c>
      <c r="J276" s="8"/>
      <c r="K276" s="11"/>
      <c r="L276" s="11"/>
      <c r="M276" s="8"/>
      <c r="N276" s="8"/>
      <c r="O276" s="8"/>
      <c r="P276" s="40"/>
      <c r="Q276" s="24"/>
      <c r="R276" s="10"/>
      <c r="S276" s="40"/>
      <c r="T276" s="40"/>
      <c r="U276" s="40"/>
      <c r="V276" s="12">
        <f t="shared" si="8"/>
        <v>0</v>
      </c>
    </row>
    <row r="277" spans="1:22" s="9" customFormat="1" ht="19.5" hidden="1" customHeight="1" x14ac:dyDescent="0.15">
      <c r="A277" s="10"/>
      <c r="B277" s="8"/>
      <c r="C277" s="8"/>
      <c r="D277" s="53"/>
      <c r="E277" s="37"/>
      <c r="F277" s="31" t="s">
        <v>308</v>
      </c>
      <c r="G277" s="7" t="s">
        <v>309</v>
      </c>
      <c r="H277" s="8">
        <v>2006</v>
      </c>
      <c r="I277" s="8" t="s">
        <v>9</v>
      </c>
      <c r="J277" s="8"/>
      <c r="K277" s="14"/>
      <c r="L277" s="14"/>
      <c r="M277" s="8"/>
      <c r="N277" s="8"/>
      <c r="O277" s="8"/>
      <c r="P277" s="40"/>
      <c r="Q277" s="24"/>
      <c r="R277" s="10"/>
      <c r="S277" s="40"/>
      <c r="T277" s="40"/>
      <c r="U277" s="40"/>
      <c r="V277" s="12">
        <f t="shared" si="8"/>
        <v>0</v>
      </c>
    </row>
    <row r="278" spans="1:22" s="9" customFormat="1" ht="19.5" hidden="1" customHeight="1" x14ac:dyDescent="0.15">
      <c r="A278" s="10"/>
      <c r="B278" s="8"/>
      <c r="C278" s="8"/>
      <c r="D278" s="53"/>
      <c r="E278" s="37"/>
      <c r="F278" s="23" t="s">
        <v>310</v>
      </c>
      <c r="G278" s="7" t="s">
        <v>311</v>
      </c>
      <c r="H278" s="8">
        <v>1995</v>
      </c>
      <c r="I278" s="8" t="s">
        <v>12</v>
      </c>
      <c r="J278" s="8"/>
      <c r="K278" s="11"/>
      <c r="L278" s="11"/>
      <c r="M278" s="8"/>
      <c r="N278" s="8"/>
      <c r="O278" s="8"/>
      <c r="P278" s="40"/>
      <c r="Q278" s="24"/>
      <c r="R278" s="10"/>
      <c r="S278" s="40"/>
      <c r="T278" s="40"/>
      <c r="U278" s="40"/>
      <c r="V278" s="12">
        <f t="shared" si="8"/>
        <v>0</v>
      </c>
    </row>
    <row r="279" spans="1:22" s="9" customFormat="1" ht="19.5" hidden="1" customHeight="1" x14ac:dyDescent="0.15">
      <c r="A279" s="10"/>
      <c r="B279" s="8"/>
      <c r="C279" s="8"/>
      <c r="D279" s="53"/>
      <c r="E279" s="37"/>
      <c r="F279" s="23" t="s">
        <v>312</v>
      </c>
      <c r="G279" s="7" t="s">
        <v>313</v>
      </c>
      <c r="H279" s="8">
        <v>1998</v>
      </c>
      <c r="I279" s="8" t="s">
        <v>9</v>
      </c>
      <c r="J279" s="8"/>
      <c r="K279" s="11"/>
      <c r="L279" s="11"/>
      <c r="M279" s="8"/>
      <c r="N279" s="8"/>
      <c r="O279" s="8"/>
      <c r="P279" s="40"/>
      <c r="Q279" s="24"/>
      <c r="R279" s="10"/>
      <c r="S279" s="40"/>
      <c r="T279" s="40"/>
      <c r="U279" s="40"/>
      <c r="V279" s="12">
        <f t="shared" si="8"/>
        <v>0</v>
      </c>
    </row>
    <row r="280" spans="1:22" s="9" customFormat="1" ht="19.5" hidden="1" customHeight="1" x14ac:dyDescent="0.15">
      <c r="A280" s="10"/>
      <c r="B280" s="8"/>
      <c r="C280" s="8"/>
      <c r="D280" s="53"/>
      <c r="E280" s="37"/>
      <c r="F280" s="23" t="s">
        <v>314</v>
      </c>
      <c r="G280" s="7" t="s">
        <v>11</v>
      </c>
      <c r="H280" s="8">
        <v>1989</v>
      </c>
      <c r="I280" s="8" t="s">
        <v>9</v>
      </c>
      <c r="J280" s="8"/>
      <c r="K280" s="11"/>
      <c r="L280" s="11"/>
      <c r="M280" s="8"/>
      <c r="N280" s="8"/>
      <c r="O280" s="8"/>
      <c r="P280" s="40"/>
      <c r="Q280" s="24"/>
      <c r="R280" s="10"/>
      <c r="S280" s="40"/>
      <c r="T280" s="40"/>
      <c r="U280" s="40"/>
      <c r="V280" s="12">
        <f t="shared" si="8"/>
        <v>0</v>
      </c>
    </row>
    <row r="281" spans="1:22" s="9" customFormat="1" ht="19.5" hidden="1" customHeight="1" x14ac:dyDescent="0.15">
      <c r="A281" s="10"/>
      <c r="B281" s="8"/>
      <c r="C281" s="8"/>
      <c r="D281" s="53"/>
      <c r="E281" s="37"/>
      <c r="F281" s="23" t="s">
        <v>315</v>
      </c>
      <c r="G281" s="7" t="s">
        <v>76</v>
      </c>
      <c r="H281" s="8">
        <v>2002</v>
      </c>
      <c r="I281" s="8" t="s">
        <v>9</v>
      </c>
      <c r="J281" s="8"/>
      <c r="K281" s="11"/>
      <c r="L281" s="11"/>
      <c r="M281" s="8"/>
      <c r="N281" s="8"/>
      <c r="O281" s="8"/>
      <c r="P281" s="40"/>
      <c r="Q281" s="24"/>
      <c r="R281" s="10"/>
      <c r="S281" s="40"/>
      <c r="T281" s="40"/>
      <c r="U281" s="40"/>
      <c r="V281" s="12">
        <f t="shared" si="8"/>
        <v>0</v>
      </c>
    </row>
    <row r="282" spans="1:22" s="9" customFormat="1" ht="19.5" hidden="1" customHeight="1" x14ac:dyDescent="0.15">
      <c r="A282" s="10"/>
      <c r="B282" s="8"/>
      <c r="C282" s="8"/>
      <c r="D282" s="53"/>
      <c r="E282" s="37"/>
      <c r="F282" s="23" t="s">
        <v>316</v>
      </c>
      <c r="G282" s="7" t="s">
        <v>110</v>
      </c>
      <c r="H282" s="8">
        <v>1974</v>
      </c>
      <c r="I282" s="8" t="s">
        <v>12</v>
      </c>
      <c r="J282" s="8"/>
      <c r="K282" s="11"/>
      <c r="L282" s="11"/>
      <c r="M282" s="8"/>
      <c r="N282" s="8"/>
      <c r="O282" s="8"/>
      <c r="P282" s="40"/>
      <c r="Q282" s="24"/>
      <c r="R282" s="10"/>
      <c r="S282" s="40"/>
      <c r="T282" s="40"/>
      <c r="U282" s="40"/>
      <c r="V282" s="12">
        <f t="shared" si="8"/>
        <v>0</v>
      </c>
    </row>
    <row r="283" spans="1:22" s="9" customFormat="1" ht="19.5" hidden="1" customHeight="1" x14ac:dyDescent="0.15">
      <c r="A283" s="10"/>
      <c r="B283" s="8"/>
      <c r="C283" s="8"/>
      <c r="D283" s="53"/>
      <c r="E283" s="37"/>
      <c r="F283" s="28" t="s">
        <v>317</v>
      </c>
      <c r="G283" s="7" t="s">
        <v>11</v>
      </c>
      <c r="H283" s="8">
        <v>1996</v>
      </c>
      <c r="I283" s="8" t="s">
        <v>20</v>
      </c>
      <c r="J283" s="8"/>
      <c r="K283" s="11"/>
      <c r="L283" s="11"/>
      <c r="M283" s="8"/>
      <c r="N283" s="8"/>
      <c r="O283" s="8"/>
      <c r="P283" s="40"/>
      <c r="Q283" s="24"/>
      <c r="R283" s="10"/>
      <c r="S283" s="40"/>
      <c r="T283" s="40"/>
      <c r="U283" s="40"/>
      <c r="V283" s="12">
        <f t="shared" si="8"/>
        <v>0</v>
      </c>
    </row>
    <row r="284" spans="1:22" s="9" customFormat="1" ht="19.5" hidden="1" customHeight="1" x14ac:dyDescent="0.15">
      <c r="A284" s="10"/>
      <c r="B284" s="8"/>
      <c r="C284" s="8"/>
      <c r="D284" s="53"/>
      <c r="E284" s="37"/>
      <c r="F284" s="28" t="s">
        <v>318</v>
      </c>
      <c r="G284" s="7" t="s">
        <v>319</v>
      </c>
      <c r="H284" s="8">
        <v>1977</v>
      </c>
      <c r="I284" s="8" t="s">
        <v>20</v>
      </c>
      <c r="J284" s="8"/>
      <c r="K284" s="11"/>
      <c r="L284" s="11"/>
      <c r="M284" s="8"/>
      <c r="N284" s="8"/>
      <c r="O284" s="8"/>
      <c r="P284" s="40"/>
      <c r="Q284" s="24"/>
      <c r="R284" s="10"/>
      <c r="S284" s="40"/>
      <c r="T284" s="40"/>
      <c r="U284" s="40"/>
      <c r="V284" s="12">
        <f t="shared" si="8"/>
        <v>0</v>
      </c>
    </row>
    <row r="285" spans="1:22" s="9" customFormat="1" ht="19.5" hidden="1" customHeight="1" x14ac:dyDescent="0.15">
      <c r="A285" s="10"/>
      <c r="B285" s="17"/>
      <c r="C285" s="17"/>
      <c r="D285" s="53"/>
      <c r="E285" s="37"/>
      <c r="F285" s="33" t="s">
        <v>322</v>
      </c>
      <c r="G285" s="7" t="s">
        <v>76</v>
      </c>
      <c r="H285" s="8">
        <v>2007</v>
      </c>
      <c r="I285" s="8" t="s">
        <v>20</v>
      </c>
      <c r="J285" s="8"/>
      <c r="K285" s="11"/>
      <c r="L285" s="11"/>
      <c r="M285" s="8"/>
      <c r="N285" s="8"/>
      <c r="O285" s="8"/>
      <c r="P285" s="40"/>
      <c r="Q285" s="24"/>
      <c r="R285" s="10"/>
      <c r="S285" s="40"/>
      <c r="T285" s="40"/>
      <c r="U285" s="40"/>
      <c r="V285" s="12">
        <f t="shared" si="8"/>
        <v>0</v>
      </c>
    </row>
    <row r="286" spans="1:22" s="9" customFormat="1" ht="19.5" hidden="1" customHeight="1" x14ac:dyDescent="0.15">
      <c r="A286" s="10"/>
      <c r="B286" s="8"/>
      <c r="C286" s="8"/>
      <c r="D286" s="53"/>
      <c r="E286" s="37"/>
      <c r="F286" s="23" t="s">
        <v>361</v>
      </c>
      <c r="G286" s="7" t="s">
        <v>85</v>
      </c>
      <c r="H286" s="8">
        <v>1994</v>
      </c>
      <c r="I286" s="8" t="s">
        <v>12</v>
      </c>
      <c r="J286" s="8"/>
      <c r="K286" s="11"/>
      <c r="L286" s="11"/>
      <c r="M286" s="8"/>
      <c r="N286" s="8"/>
      <c r="O286" s="36"/>
      <c r="P286" s="40"/>
      <c r="Q286" s="24"/>
      <c r="R286" s="10"/>
      <c r="S286" s="40"/>
      <c r="T286" s="40"/>
      <c r="U286" s="40"/>
      <c r="V286" s="12">
        <f t="shared" si="8"/>
        <v>0</v>
      </c>
    </row>
    <row r="287" spans="1:22" s="9" customFormat="1" ht="19.5" hidden="1" customHeight="1" x14ac:dyDescent="0.15">
      <c r="A287" s="10"/>
      <c r="B287" s="8"/>
      <c r="C287" s="8"/>
      <c r="D287" s="53"/>
      <c r="E287" s="37"/>
      <c r="F287" s="23" t="s">
        <v>325</v>
      </c>
      <c r="G287" s="7" t="s">
        <v>77</v>
      </c>
      <c r="H287" s="8">
        <v>2002</v>
      </c>
      <c r="I287" s="8" t="s">
        <v>9</v>
      </c>
      <c r="J287" s="8"/>
      <c r="K287" s="11"/>
      <c r="L287" s="11"/>
      <c r="M287" s="8"/>
      <c r="N287" s="8"/>
      <c r="O287" s="8"/>
      <c r="P287" s="40"/>
      <c r="Q287" s="24"/>
      <c r="R287" s="10"/>
      <c r="S287" s="40"/>
      <c r="T287" s="40"/>
      <c r="U287" s="40"/>
      <c r="V287" s="12">
        <f t="shared" si="8"/>
        <v>0</v>
      </c>
    </row>
    <row r="288" spans="1:22" s="9" customFormat="1" ht="19.5" hidden="1" customHeight="1" x14ac:dyDescent="0.15">
      <c r="A288" s="10"/>
      <c r="B288" s="8"/>
      <c r="C288" s="8"/>
      <c r="D288" s="53"/>
      <c r="E288" s="37"/>
      <c r="F288" s="28" t="s">
        <v>326</v>
      </c>
      <c r="G288" s="7" t="s">
        <v>89</v>
      </c>
      <c r="H288" s="8">
        <v>1996</v>
      </c>
      <c r="I288" s="8" t="s">
        <v>20</v>
      </c>
      <c r="J288" s="8"/>
      <c r="K288" s="11"/>
      <c r="L288" s="11"/>
      <c r="M288" s="8"/>
      <c r="N288" s="8"/>
      <c r="O288" s="8"/>
      <c r="P288" s="40"/>
      <c r="Q288" s="24"/>
      <c r="R288" s="10"/>
      <c r="S288" s="40"/>
      <c r="T288" s="40"/>
      <c r="U288" s="40"/>
      <c r="V288" s="12">
        <f t="shared" si="8"/>
        <v>0</v>
      </c>
    </row>
    <row r="289" spans="1:22" s="9" customFormat="1" ht="19.5" hidden="1" customHeight="1" x14ac:dyDescent="0.15">
      <c r="A289" s="10"/>
      <c r="B289" s="8"/>
      <c r="C289" s="8"/>
      <c r="D289" s="53"/>
      <c r="E289" s="37"/>
      <c r="F289" s="31" t="s">
        <v>327</v>
      </c>
      <c r="G289" s="7" t="s">
        <v>93</v>
      </c>
      <c r="H289" s="8">
        <v>2007</v>
      </c>
      <c r="I289" s="8" t="s">
        <v>9</v>
      </c>
      <c r="J289" s="8"/>
      <c r="K289" s="14"/>
      <c r="L289" s="14"/>
      <c r="M289" s="8"/>
      <c r="N289" s="8"/>
      <c r="O289" s="8"/>
      <c r="P289" s="40"/>
      <c r="Q289" s="24"/>
      <c r="R289" s="10"/>
      <c r="S289" s="40"/>
      <c r="T289" s="40"/>
      <c r="U289" s="40"/>
      <c r="V289" s="12">
        <f t="shared" si="8"/>
        <v>0</v>
      </c>
    </row>
    <row r="290" spans="1:22" s="9" customFormat="1" ht="19.5" hidden="1" customHeight="1" x14ac:dyDescent="0.15">
      <c r="A290" s="10"/>
      <c r="B290" s="8"/>
      <c r="C290" s="8"/>
      <c r="D290" s="53"/>
      <c r="E290" s="37"/>
      <c r="F290" s="33" t="s">
        <v>328</v>
      </c>
      <c r="G290" s="7" t="s">
        <v>11</v>
      </c>
      <c r="H290" s="8">
        <v>2006</v>
      </c>
      <c r="I290" s="8" t="s">
        <v>20</v>
      </c>
      <c r="J290" s="8"/>
      <c r="K290" s="11"/>
      <c r="L290" s="11"/>
      <c r="M290" s="8"/>
      <c r="N290" s="8"/>
      <c r="O290" s="8"/>
      <c r="P290" s="40"/>
      <c r="Q290" s="24"/>
      <c r="R290" s="10"/>
      <c r="S290" s="40"/>
      <c r="T290" s="40"/>
      <c r="U290" s="40"/>
      <c r="V290" s="12">
        <f t="shared" si="8"/>
        <v>0</v>
      </c>
    </row>
    <row r="291" spans="1:22" s="9" customFormat="1" ht="19.5" hidden="1" customHeight="1" x14ac:dyDescent="0.15">
      <c r="A291" s="10"/>
      <c r="B291" s="8"/>
      <c r="C291" s="8"/>
      <c r="D291" s="53"/>
      <c r="E291" s="37"/>
      <c r="F291" s="33" t="s">
        <v>36</v>
      </c>
      <c r="G291" s="7" t="s">
        <v>11</v>
      </c>
      <c r="H291" s="8">
        <v>2008</v>
      </c>
      <c r="I291" s="8" t="s">
        <v>20</v>
      </c>
      <c r="J291" s="8"/>
      <c r="K291" s="11"/>
      <c r="L291" s="11"/>
      <c r="M291" s="8"/>
      <c r="N291" s="8"/>
      <c r="O291" s="8"/>
      <c r="P291" s="40"/>
      <c r="Q291" s="24"/>
      <c r="R291" s="10"/>
      <c r="S291" s="40"/>
      <c r="T291" s="40"/>
      <c r="U291" s="40"/>
      <c r="V291" s="12">
        <f t="shared" si="8"/>
        <v>0</v>
      </c>
    </row>
    <row r="292" spans="1:22" s="9" customFormat="1" ht="19.5" customHeight="1" x14ac:dyDescent="0.15">
      <c r="A292" s="10"/>
      <c r="B292" s="8"/>
      <c r="C292" s="8"/>
      <c r="D292" s="53"/>
      <c r="E292" s="37"/>
      <c r="F292" s="23"/>
      <c r="G292" s="7"/>
      <c r="H292" s="8"/>
      <c r="I292" s="8"/>
      <c r="J292" s="8"/>
      <c r="K292" s="11"/>
      <c r="L292" s="11"/>
      <c r="M292" s="8"/>
      <c r="N292" s="8"/>
      <c r="O292" s="8"/>
      <c r="P292" s="40"/>
      <c r="Q292" s="24"/>
      <c r="R292" s="10"/>
      <c r="S292" s="40"/>
      <c r="T292" s="40"/>
      <c r="U292" s="40"/>
      <c r="V292" s="12"/>
    </row>
  </sheetData>
  <sortState xmlns:xlrd2="http://schemas.microsoft.com/office/spreadsheetml/2017/richdata2" ref="A4:W291">
    <sortCondition descending="1" ref="V4:V291"/>
    <sortCondition ref="F4:F291"/>
  </sortState>
  <mergeCells count="1">
    <mergeCell ref="F1:K1"/>
  </mergeCells>
  <pageMargins left="0.196527777777778" right="0.196527777777778" top="0.98402777777777795" bottom="0.9840277777777779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A3D0-8660-AA4F-9498-AB8C3058A632}">
  <dimension ref="A2:B30"/>
  <sheetViews>
    <sheetView workbookViewId="0">
      <selection activeCell="C35" sqref="C35"/>
    </sheetView>
  </sheetViews>
  <sheetFormatPr baseColWidth="10" defaultRowHeight="13" x14ac:dyDescent="0.15"/>
  <sheetData>
    <row r="2" spans="1:2" x14ac:dyDescent="0.15">
      <c r="A2">
        <v>1</v>
      </c>
      <c r="B2" s="21">
        <f>1+1199*((29-A2)/(29+A2-2))</f>
        <v>1200</v>
      </c>
    </row>
    <row r="3" spans="1:2" x14ac:dyDescent="0.15">
      <c r="A3">
        <v>2</v>
      </c>
      <c r="B3" s="21">
        <f t="shared" ref="B3:B30" si="0">1+1199*((29-A3)/(29+A3-2))</f>
        <v>1117.3103448275863</v>
      </c>
    </row>
    <row r="4" spans="1:2" x14ac:dyDescent="0.15">
      <c r="A4">
        <v>3</v>
      </c>
      <c r="B4" s="21">
        <f t="shared" si="0"/>
        <v>1040.1333333333334</v>
      </c>
    </row>
    <row r="5" spans="1:2" x14ac:dyDescent="0.15">
      <c r="A5">
        <v>4</v>
      </c>
      <c r="B5" s="21">
        <f t="shared" si="0"/>
        <v>967.93548387096769</v>
      </c>
    </row>
    <row r="6" spans="1:2" x14ac:dyDescent="0.15">
      <c r="A6">
        <v>5</v>
      </c>
      <c r="B6" s="21">
        <f t="shared" si="0"/>
        <v>900.25</v>
      </c>
    </row>
    <row r="7" spans="1:2" x14ac:dyDescent="0.15">
      <c r="A7">
        <v>6</v>
      </c>
      <c r="B7" s="21">
        <f t="shared" si="0"/>
        <v>836.66666666666674</v>
      </c>
    </row>
    <row r="8" spans="1:2" x14ac:dyDescent="0.15">
      <c r="A8">
        <v>7</v>
      </c>
      <c r="B8" s="21">
        <f t="shared" si="0"/>
        <v>776.82352941176475</v>
      </c>
    </row>
    <row r="9" spans="1:2" x14ac:dyDescent="0.15">
      <c r="A9">
        <v>8</v>
      </c>
      <c r="B9" s="21">
        <f t="shared" si="0"/>
        <v>720.4</v>
      </c>
    </row>
    <row r="10" spans="1:2" x14ac:dyDescent="0.15">
      <c r="A10">
        <v>9</v>
      </c>
      <c r="B10" s="21">
        <f t="shared" si="0"/>
        <v>667.11111111111109</v>
      </c>
    </row>
    <row r="11" spans="1:2" x14ac:dyDescent="0.15">
      <c r="A11">
        <v>10</v>
      </c>
      <c r="B11" s="21">
        <f t="shared" si="0"/>
        <v>616.70270270270271</v>
      </c>
    </row>
    <row r="12" spans="1:2" x14ac:dyDescent="0.15">
      <c r="A12">
        <v>11</v>
      </c>
      <c r="B12" s="21">
        <f t="shared" si="0"/>
        <v>568.9473684210526</v>
      </c>
    </row>
    <row r="13" spans="1:2" x14ac:dyDescent="0.15">
      <c r="A13">
        <v>12</v>
      </c>
      <c r="B13" s="21">
        <f t="shared" si="0"/>
        <v>523.64102564102564</v>
      </c>
    </row>
    <row r="14" spans="1:2" x14ac:dyDescent="0.15">
      <c r="A14">
        <v>13</v>
      </c>
      <c r="B14" s="21">
        <f t="shared" si="0"/>
        <v>480.6</v>
      </c>
    </row>
    <row r="15" spans="1:2" x14ac:dyDescent="0.15">
      <c r="A15">
        <v>14</v>
      </c>
      <c r="B15" s="21">
        <f t="shared" si="0"/>
        <v>439.65853658536582</v>
      </c>
    </row>
    <row r="16" spans="1:2" x14ac:dyDescent="0.15">
      <c r="A16">
        <v>15</v>
      </c>
      <c r="B16" s="21">
        <f t="shared" si="0"/>
        <v>400.66666666666663</v>
      </c>
    </row>
    <row r="17" spans="1:2" x14ac:dyDescent="0.15">
      <c r="A17">
        <v>16</v>
      </c>
      <c r="B17" s="21">
        <f t="shared" si="0"/>
        <v>363.48837209302326</v>
      </c>
    </row>
    <row r="18" spans="1:2" x14ac:dyDescent="0.15">
      <c r="A18">
        <v>17</v>
      </c>
      <c r="B18" s="21">
        <f t="shared" si="0"/>
        <v>328</v>
      </c>
    </row>
    <row r="19" spans="1:2" x14ac:dyDescent="0.15">
      <c r="A19">
        <v>18</v>
      </c>
      <c r="B19" s="21">
        <f t="shared" si="0"/>
        <v>294.0888888888889</v>
      </c>
    </row>
    <row r="20" spans="1:2" x14ac:dyDescent="0.15">
      <c r="A20">
        <v>19</v>
      </c>
      <c r="B20" s="21">
        <f t="shared" si="0"/>
        <v>261.6521739130435</v>
      </c>
    </row>
    <row r="21" spans="1:2" x14ac:dyDescent="0.15">
      <c r="A21">
        <v>20</v>
      </c>
      <c r="B21" s="21">
        <f t="shared" si="0"/>
        <v>230.59574468085106</v>
      </c>
    </row>
    <row r="22" spans="1:2" x14ac:dyDescent="0.15">
      <c r="A22">
        <v>21</v>
      </c>
      <c r="B22" s="21">
        <f t="shared" si="0"/>
        <v>200.83333333333331</v>
      </c>
    </row>
    <row r="23" spans="1:2" x14ac:dyDescent="0.15">
      <c r="A23">
        <v>22</v>
      </c>
      <c r="B23" s="21">
        <f t="shared" si="0"/>
        <v>172.28571428571428</v>
      </c>
    </row>
    <row r="24" spans="1:2" x14ac:dyDescent="0.15">
      <c r="A24">
        <v>23</v>
      </c>
      <c r="B24" s="21">
        <f t="shared" si="0"/>
        <v>144.88</v>
      </c>
    </row>
    <row r="25" spans="1:2" x14ac:dyDescent="0.15">
      <c r="A25">
        <v>24</v>
      </c>
      <c r="B25" s="21">
        <f t="shared" si="0"/>
        <v>118.54901960784314</v>
      </c>
    </row>
    <row r="26" spans="1:2" x14ac:dyDescent="0.15">
      <c r="A26">
        <v>25</v>
      </c>
      <c r="B26" s="21">
        <f t="shared" si="0"/>
        <v>93.230769230769241</v>
      </c>
    </row>
    <row r="27" spans="1:2" x14ac:dyDescent="0.15">
      <c r="A27">
        <v>26</v>
      </c>
      <c r="B27" s="21">
        <f t="shared" si="0"/>
        <v>68.867924528301884</v>
      </c>
    </row>
    <row r="28" spans="1:2" x14ac:dyDescent="0.15">
      <c r="A28">
        <v>27</v>
      </c>
      <c r="B28" s="21">
        <f t="shared" si="0"/>
        <v>45.407407407407405</v>
      </c>
    </row>
    <row r="29" spans="1:2" x14ac:dyDescent="0.15">
      <c r="A29">
        <v>28</v>
      </c>
      <c r="B29" s="21">
        <f t="shared" si="0"/>
        <v>22.8</v>
      </c>
    </row>
    <row r="30" spans="1:2" x14ac:dyDescent="0.15">
      <c r="A30">
        <v>29</v>
      </c>
      <c r="B30" s="21">
        <f t="shared" si="0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E18F-B2E1-EC4B-986F-A8DAB07A1A5C}">
  <dimension ref="A2:B9"/>
  <sheetViews>
    <sheetView workbookViewId="0">
      <selection activeCell="A10" sqref="A10"/>
    </sheetView>
  </sheetViews>
  <sheetFormatPr baseColWidth="10" defaultRowHeight="13" x14ac:dyDescent="0.15"/>
  <sheetData>
    <row r="2" spans="1:2" x14ac:dyDescent="0.15">
      <c r="A2">
        <v>1</v>
      </c>
      <c r="B2" s="21">
        <f>1+1299*((127-A2)/(127+A2-2))</f>
        <v>1300</v>
      </c>
    </row>
    <row r="3" spans="1:2" x14ac:dyDescent="0.15">
      <c r="A3">
        <v>4</v>
      </c>
      <c r="B3" s="21">
        <f t="shared" ref="B3:B9" si="0">1+1299*((127-A3)/(127+A3-2))</f>
        <v>1239.5813953488373</v>
      </c>
    </row>
    <row r="4" spans="1:2" x14ac:dyDescent="0.15">
      <c r="A4">
        <v>72</v>
      </c>
      <c r="B4" s="21">
        <f t="shared" si="0"/>
        <v>363.66497461928935</v>
      </c>
    </row>
    <row r="5" spans="1:2" x14ac:dyDescent="0.15">
      <c r="A5">
        <v>77</v>
      </c>
      <c r="B5" s="21">
        <f t="shared" si="0"/>
        <v>322.53465346534654</v>
      </c>
    </row>
    <row r="6" spans="1:2" x14ac:dyDescent="0.15">
      <c r="A6">
        <v>107</v>
      </c>
      <c r="B6" s="21">
        <f t="shared" si="0"/>
        <v>112.98275862068967</v>
      </c>
    </row>
    <row r="7" spans="1:2" x14ac:dyDescent="0.15">
      <c r="A7">
        <v>109</v>
      </c>
      <c r="B7" s="21">
        <f t="shared" si="0"/>
        <v>100.92307692307693</v>
      </c>
    </row>
    <row r="8" spans="1:2" x14ac:dyDescent="0.15">
      <c r="A8" s="30">
        <v>114</v>
      </c>
      <c r="B8" s="21">
        <f t="shared" si="0"/>
        <v>71.656903765690387</v>
      </c>
    </row>
    <row r="9" spans="1:2" x14ac:dyDescent="0.15">
      <c r="A9">
        <v>116</v>
      </c>
      <c r="B9" s="21">
        <f t="shared" si="0"/>
        <v>60.290456431535269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976E-3FBB-5E44-9728-394A05145D83}">
  <dimension ref="A2:K48"/>
  <sheetViews>
    <sheetView topLeftCell="A18" workbookViewId="0">
      <selection activeCell="H26" sqref="H26:H48"/>
    </sheetView>
  </sheetViews>
  <sheetFormatPr baseColWidth="10" defaultRowHeight="13" x14ac:dyDescent="0.15"/>
  <cols>
    <col min="11" max="11" width="10.83203125" style="52"/>
  </cols>
  <sheetData>
    <row r="2" spans="1:11" x14ac:dyDescent="0.15">
      <c r="A2">
        <v>1</v>
      </c>
      <c r="B2" s="21">
        <f>1+599*((14-A2)/(14+A2-2))</f>
        <v>600</v>
      </c>
      <c r="D2">
        <v>1</v>
      </c>
      <c r="E2" s="21">
        <f>1+599*((20-D2)/(20+D2-2))</f>
        <v>600</v>
      </c>
      <c r="G2">
        <v>1</v>
      </c>
      <c r="H2" s="21">
        <f>1+599*((22-G2)/(22+G2-2))</f>
        <v>600</v>
      </c>
      <c r="J2">
        <v>1</v>
      </c>
      <c r="K2" s="21">
        <f>1+599*((28-J2)/(28+J2-2))</f>
        <v>600</v>
      </c>
    </row>
    <row r="3" spans="1:11" x14ac:dyDescent="0.15">
      <c r="A3">
        <v>2</v>
      </c>
      <c r="B3" s="21">
        <f t="shared" ref="B3:B15" si="0">1+599*((14-A3)/(14+A3-2))</f>
        <v>514.42857142857144</v>
      </c>
      <c r="D3">
        <v>2</v>
      </c>
      <c r="E3" s="21">
        <f t="shared" ref="E3:E21" si="1">1+599*((20-D3)/(20+D3-2))</f>
        <v>540.1</v>
      </c>
      <c r="G3">
        <v>2</v>
      </c>
      <c r="H3" s="21">
        <f t="shared" ref="H3:H23" si="2">1+599*((22-G3)/(22+G3-2))</f>
        <v>545.5454545454545</v>
      </c>
      <c r="J3">
        <v>2</v>
      </c>
      <c r="K3" s="21">
        <f t="shared" ref="K3:K29" si="3">1+599*((28-J3)/(28+J3-2))</f>
        <v>557.21428571428578</v>
      </c>
    </row>
    <row r="4" spans="1:11" x14ac:dyDescent="0.15">
      <c r="A4">
        <v>3</v>
      </c>
      <c r="B4" s="21">
        <f t="shared" si="0"/>
        <v>440.26666666666665</v>
      </c>
      <c r="D4">
        <v>3</v>
      </c>
      <c r="E4" s="21">
        <f t="shared" si="1"/>
        <v>485.90476190476193</v>
      </c>
      <c r="G4">
        <v>3</v>
      </c>
      <c r="H4" s="21">
        <f t="shared" si="2"/>
        <v>495.82608695652175</v>
      </c>
      <c r="J4">
        <v>3</v>
      </c>
      <c r="K4" s="21">
        <f t="shared" si="3"/>
        <v>517.37931034482756</v>
      </c>
    </row>
    <row r="5" spans="1:11" x14ac:dyDescent="0.15">
      <c r="A5">
        <v>4</v>
      </c>
      <c r="B5" s="21">
        <f t="shared" si="0"/>
        <v>375.375</v>
      </c>
      <c r="D5">
        <v>4</v>
      </c>
      <c r="E5" s="21">
        <f t="shared" si="1"/>
        <v>436.63636363636363</v>
      </c>
      <c r="G5">
        <v>4</v>
      </c>
      <c r="H5" s="21">
        <f t="shared" si="2"/>
        <v>450.25</v>
      </c>
      <c r="J5">
        <v>4</v>
      </c>
      <c r="K5" s="21">
        <f t="shared" si="3"/>
        <v>480.20000000000005</v>
      </c>
    </row>
    <row r="6" spans="1:11" x14ac:dyDescent="0.15">
      <c r="A6">
        <v>5</v>
      </c>
      <c r="B6" s="21">
        <f t="shared" si="0"/>
        <v>318.11764705882354</v>
      </c>
      <c r="D6">
        <v>5</v>
      </c>
      <c r="E6" s="21">
        <f t="shared" si="1"/>
        <v>391.6521739130435</v>
      </c>
      <c r="G6">
        <v>5</v>
      </c>
      <c r="H6" s="21">
        <f t="shared" si="2"/>
        <v>408.32000000000005</v>
      </c>
      <c r="J6">
        <v>5</v>
      </c>
      <c r="K6" s="21">
        <f t="shared" si="3"/>
        <v>445.41935483870969</v>
      </c>
    </row>
    <row r="7" spans="1:11" x14ac:dyDescent="0.15">
      <c r="A7">
        <v>6</v>
      </c>
      <c r="B7" s="21">
        <f t="shared" si="0"/>
        <v>267.22222222222223</v>
      </c>
      <c r="D7">
        <v>6</v>
      </c>
      <c r="E7" s="21">
        <f t="shared" si="1"/>
        <v>350.41666666666669</v>
      </c>
      <c r="G7">
        <v>6</v>
      </c>
      <c r="H7" s="21">
        <f t="shared" si="2"/>
        <v>369.61538461538464</v>
      </c>
      <c r="J7">
        <v>6</v>
      </c>
      <c r="K7" s="21">
        <f t="shared" si="3"/>
        <v>412.8125</v>
      </c>
    </row>
    <row r="8" spans="1:11" x14ac:dyDescent="0.15">
      <c r="A8">
        <v>7</v>
      </c>
      <c r="B8" s="21">
        <f t="shared" si="0"/>
        <v>221.68421052631578</v>
      </c>
      <c r="D8">
        <v>7</v>
      </c>
      <c r="E8" s="21">
        <f t="shared" si="1"/>
        <v>312.48</v>
      </c>
      <c r="G8">
        <v>7</v>
      </c>
      <c r="H8" s="21">
        <f t="shared" si="2"/>
        <v>333.77777777777777</v>
      </c>
      <c r="J8">
        <v>7</v>
      </c>
      <c r="K8" s="21">
        <f t="shared" si="3"/>
        <v>382.18181818181819</v>
      </c>
    </row>
    <row r="9" spans="1:11" x14ac:dyDescent="0.15">
      <c r="A9">
        <v>8</v>
      </c>
      <c r="B9" s="21">
        <f t="shared" si="0"/>
        <v>180.7</v>
      </c>
      <c r="D9">
        <v>8</v>
      </c>
      <c r="E9" s="21">
        <f t="shared" si="1"/>
        <v>277.46153846153845</v>
      </c>
      <c r="G9">
        <v>8</v>
      </c>
      <c r="H9" s="21">
        <f t="shared" si="2"/>
        <v>300.5</v>
      </c>
      <c r="J9">
        <v>8</v>
      </c>
      <c r="K9" s="21">
        <f t="shared" si="3"/>
        <v>353.35294117647061</v>
      </c>
    </row>
    <row r="10" spans="1:11" x14ac:dyDescent="0.15">
      <c r="A10">
        <v>9</v>
      </c>
      <c r="B10" s="21">
        <f t="shared" si="0"/>
        <v>143.61904761904762</v>
      </c>
      <c r="D10">
        <v>9</v>
      </c>
      <c r="E10" s="21">
        <f t="shared" si="1"/>
        <v>245.03703703703701</v>
      </c>
      <c r="G10">
        <v>9</v>
      </c>
      <c r="H10" s="21">
        <f t="shared" si="2"/>
        <v>269.51724137931035</v>
      </c>
      <c r="J10">
        <v>9</v>
      </c>
      <c r="K10" s="21">
        <f t="shared" si="3"/>
        <v>326.17142857142852</v>
      </c>
    </row>
    <row r="11" spans="1:11" x14ac:dyDescent="0.15">
      <c r="A11">
        <v>10</v>
      </c>
      <c r="B11" s="21">
        <f t="shared" si="0"/>
        <v>109.90909090909091</v>
      </c>
      <c r="D11">
        <v>10</v>
      </c>
      <c r="E11" s="21">
        <f t="shared" si="1"/>
        <v>214.92857142857144</v>
      </c>
      <c r="G11">
        <v>10</v>
      </c>
      <c r="H11" s="21">
        <f t="shared" si="2"/>
        <v>240.60000000000002</v>
      </c>
      <c r="J11">
        <v>10</v>
      </c>
      <c r="K11" s="21">
        <f t="shared" si="3"/>
        <v>300.5</v>
      </c>
    </row>
    <row r="12" spans="1:11" x14ac:dyDescent="0.15">
      <c r="A12">
        <v>11</v>
      </c>
      <c r="B12" s="21">
        <f t="shared" si="0"/>
        <v>79.130434782608688</v>
      </c>
      <c r="D12">
        <v>11</v>
      </c>
      <c r="E12" s="21">
        <f t="shared" si="1"/>
        <v>186.89655172413794</v>
      </c>
      <c r="G12">
        <v>11</v>
      </c>
      <c r="H12" s="21">
        <f t="shared" si="2"/>
        <v>213.54838709677421</v>
      </c>
      <c r="J12">
        <v>11</v>
      </c>
      <c r="K12" s="21">
        <f t="shared" si="3"/>
        <v>276.21621621621625</v>
      </c>
    </row>
    <row r="13" spans="1:11" x14ac:dyDescent="0.15">
      <c r="A13">
        <v>12</v>
      </c>
      <c r="B13" s="21">
        <f t="shared" si="0"/>
        <v>50.916666666666664</v>
      </c>
      <c r="D13">
        <v>12</v>
      </c>
      <c r="E13" s="21">
        <f t="shared" si="1"/>
        <v>160.73333333333332</v>
      </c>
      <c r="G13">
        <v>12</v>
      </c>
      <c r="H13" s="21">
        <f t="shared" si="2"/>
        <v>188.1875</v>
      </c>
      <c r="J13">
        <v>12</v>
      </c>
      <c r="K13" s="21">
        <f t="shared" si="3"/>
        <v>253.21052631578945</v>
      </c>
    </row>
    <row r="14" spans="1:11" x14ac:dyDescent="0.15">
      <c r="A14">
        <v>13</v>
      </c>
      <c r="B14" s="21">
        <f t="shared" si="0"/>
        <v>24.96</v>
      </c>
      <c r="D14">
        <v>13</v>
      </c>
      <c r="E14" s="21">
        <f t="shared" si="1"/>
        <v>136.25806451612902</v>
      </c>
      <c r="G14">
        <v>13</v>
      </c>
      <c r="H14" s="21">
        <f t="shared" si="2"/>
        <v>164.36363636363635</v>
      </c>
      <c r="J14">
        <v>13</v>
      </c>
      <c r="K14" s="21">
        <f t="shared" si="3"/>
        <v>231.38461538461539</v>
      </c>
    </row>
    <row r="15" spans="1:11" x14ac:dyDescent="0.15">
      <c r="A15">
        <v>14</v>
      </c>
      <c r="B15" s="21">
        <f t="shared" si="0"/>
        <v>1</v>
      </c>
      <c r="D15">
        <v>14</v>
      </c>
      <c r="E15" s="21">
        <f t="shared" si="1"/>
        <v>113.3125</v>
      </c>
      <c r="G15">
        <v>14</v>
      </c>
      <c r="H15" s="21">
        <f t="shared" si="2"/>
        <v>141.94117647058823</v>
      </c>
      <c r="J15">
        <v>14</v>
      </c>
      <c r="K15" s="21">
        <f t="shared" si="3"/>
        <v>210.64999999999998</v>
      </c>
    </row>
    <row r="16" spans="1:11" x14ac:dyDescent="0.15">
      <c r="D16">
        <v>15</v>
      </c>
      <c r="E16" s="21">
        <f t="shared" si="1"/>
        <v>91.757575757575765</v>
      </c>
      <c r="G16">
        <v>15</v>
      </c>
      <c r="H16" s="21">
        <f t="shared" si="2"/>
        <v>120.80000000000001</v>
      </c>
      <c r="J16">
        <v>15</v>
      </c>
      <c r="K16" s="21">
        <f t="shared" si="3"/>
        <v>190.92682926829269</v>
      </c>
    </row>
    <row r="17" spans="1:11" x14ac:dyDescent="0.15">
      <c r="D17">
        <v>16</v>
      </c>
      <c r="E17" s="21">
        <f t="shared" si="1"/>
        <v>71.470588235294116</v>
      </c>
      <c r="G17">
        <v>16</v>
      </c>
      <c r="H17" s="21">
        <f t="shared" si="2"/>
        <v>100.83333333333333</v>
      </c>
      <c r="J17">
        <v>16</v>
      </c>
      <c r="K17" s="21">
        <f t="shared" si="3"/>
        <v>172.14285714285714</v>
      </c>
    </row>
    <row r="18" spans="1:11" x14ac:dyDescent="0.15">
      <c r="D18">
        <v>17</v>
      </c>
      <c r="E18" s="21">
        <f t="shared" si="1"/>
        <v>52.342857142857142</v>
      </c>
      <c r="G18">
        <v>17</v>
      </c>
      <c r="H18" s="21">
        <f t="shared" si="2"/>
        <v>81.945945945945951</v>
      </c>
      <c r="J18">
        <v>17</v>
      </c>
      <c r="K18" s="21">
        <f t="shared" si="3"/>
        <v>154.23255813953489</v>
      </c>
    </row>
    <row r="19" spans="1:11" x14ac:dyDescent="0.15">
      <c r="A19">
        <v>1</v>
      </c>
      <c r="B19" s="61">
        <f>1+599*((18-A19)/(18+A19-2))</f>
        <v>600</v>
      </c>
      <c r="D19">
        <v>18</v>
      </c>
      <c r="E19" s="21">
        <f t="shared" si="1"/>
        <v>34.277777777777779</v>
      </c>
      <c r="G19">
        <v>18</v>
      </c>
      <c r="H19" s="21">
        <f t="shared" si="2"/>
        <v>64.05263157894737</v>
      </c>
      <c r="J19">
        <v>18</v>
      </c>
      <c r="K19" s="21">
        <f t="shared" si="3"/>
        <v>137.13636363636363</v>
      </c>
    </row>
    <row r="20" spans="1:11" x14ac:dyDescent="0.15">
      <c r="A20">
        <v>2</v>
      </c>
      <c r="B20" s="61">
        <f t="shared" ref="B20:B36" si="4">1+599*((18-A20)/(18+A20-2))</f>
        <v>533.44444444444446</v>
      </c>
      <c r="D20">
        <v>19</v>
      </c>
      <c r="E20" s="21">
        <f t="shared" si="1"/>
        <v>17.189189189189189</v>
      </c>
      <c r="G20">
        <v>19</v>
      </c>
      <c r="H20" s="21">
        <f t="shared" si="2"/>
        <v>47.07692307692308</v>
      </c>
      <c r="J20">
        <v>19</v>
      </c>
      <c r="K20" s="21">
        <f t="shared" si="3"/>
        <v>120.80000000000001</v>
      </c>
    </row>
    <row r="21" spans="1:11" x14ac:dyDescent="0.15">
      <c r="A21">
        <v>3</v>
      </c>
      <c r="B21" s="61">
        <f t="shared" si="4"/>
        <v>473.89473684210526</v>
      </c>
      <c r="D21">
        <v>20</v>
      </c>
      <c r="E21" s="21">
        <f t="shared" si="1"/>
        <v>1</v>
      </c>
      <c r="G21">
        <v>20</v>
      </c>
      <c r="H21" s="21">
        <f t="shared" si="2"/>
        <v>30.950000000000003</v>
      </c>
      <c r="J21">
        <v>20</v>
      </c>
      <c r="K21" s="21">
        <f t="shared" si="3"/>
        <v>105.17391304347825</v>
      </c>
    </row>
    <row r="22" spans="1:11" x14ac:dyDescent="0.15">
      <c r="A22">
        <v>4</v>
      </c>
      <c r="B22" s="61">
        <f t="shared" si="4"/>
        <v>420.29999999999995</v>
      </c>
      <c r="G22">
        <v>21</v>
      </c>
      <c r="H22" s="21">
        <f t="shared" si="2"/>
        <v>15.609756097560975</v>
      </c>
      <c r="J22">
        <v>21</v>
      </c>
      <c r="K22" s="21">
        <f t="shared" si="3"/>
        <v>90.212765957446805</v>
      </c>
    </row>
    <row r="23" spans="1:11" x14ac:dyDescent="0.15">
      <c r="A23">
        <v>5</v>
      </c>
      <c r="B23" s="61">
        <f t="shared" si="4"/>
        <v>371.8095238095238</v>
      </c>
      <c r="G23">
        <v>22</v>
      </c>
      <c r="H23" s="21">
        <f t="shared" si="2"/>
        <v>1</v>
      </c>
      <c r="J23">
        <v>22</v>
      </c>
      <c r="K23" s="21">
        <f t="shared" si="3"/>
        <v>75.875</v>
      </c>
    </row>
    <row r="24" spans="1:11" x14ac:dyDescent="0.15">
      <c r="A24">
        <v>6</v>
      </c>
      <c r="B24" s="61">
        <f t="shared" si="4"/>
        <v>327.72727272727269</v>
      </c>
      <c r="J24">
        <v>23</v>
      </c>
      <c r="K24" s="21">
        <f t="shared" si="3"/>
        <v>62.122448979591837</v>
      </c>
    </row>
    <row r="25" spans="1:11" x14ac:dyDescent="0.15">
      <c r="A25">
        <v>7</v>
      </c>
      <c r="B25" s="61">
        <f t="shared" si="4"/>
        <v>287.47826086956525</v>
      </c>
      <c r="J25">
        <v>24</v>
      </c>
      <c r="K25" s="21">
        <f t="shared" si="3"/>
        <v>48.92</v>
      </c>
    </row>
    <row r="26" spans="1:11" x14ac:dyDescent="0.15">
      <c r="A26">
        <v>8</v>
      </c>
      <c r="B26" s="61">
        <f t="shared" si="4"/>
        <v>250.58333333333334</v>
      </c>
      <c r="D26">
        <v>1</v>
      </c>
      <c r="E26" s="61">
        <f>1+599*((13-D26)/(13+D26-2))</f>
        <v>600</v>
      </c>
      <c r="G26">
        <v>1</v>
      </c>
      <c r="H26" s="21">
        <f>1+599*((23-G26)/(23+G26-2))</f>
        <v>600</v>
      </c>
      <c r="J26">
        <v>25</v>
      </c>
      <c r="K26" s="21">
        <f t="shared" si="3"/>
        <v>36.235294117647058</v>
      </c>
    </row>
    <row r="27" spans="1:11" x14ac:dyDescent="0.15">
      <c r="A27">
        <v>9</v>
      </c>
      <c r="B27" s="61">
        <f t="shared" si="4"/>
        <v>216.64</v>
      </c>
      <c r="D27">
        <v>2</v>
      </c>
      <c r="E27" s="61">
        <f t="shared" ref="E27:E38" si="5">1+599*((13-D27)/(13+D27-2))</f>
        <v>507.84615384615387</v>
      </c>
      <c r="G27">
        <v>2</v>
      </c>
      <c r="H27" s="21">
        <f t="shared" ref="H27:H48" si="6">1+599*((23-G27)/(23+G27-2))</f>
        <v>547.91304347826087</v>
      </c>
      <c r="J27">
        <v>26</v>
      </c>
      <c r="K27" s="21">
        <f t="shared" si="3"/>
        <v>24.03846153846154</v>
      </c>
    </row>
    <row r="28" spans="1:11" x14ac:dyDescent="0.15">
      <c r="A28">
        <v>10</v>
      </c>
      <c r="B28" s="61">
        <f t="shared" si="4"/>
        <v>185.30769230769232</v>
      </c>
      <c r="D28">
        <v>3</v>
      </c>
      <c r="E28" s="61">
        <f t="shared" si="5"/>
        <v>428.85714285714289</v>
      </c>
      <c r="G28">
        <v>3</v>
      </c>
      <c r="H28" s="21">
        <f t="shared" si="6"/>
        <v>500.16666666666669</v>
      </c>
      <c r="J28">
        <v>27</v>
      </c>
      <c r="K28" s="21">
        <f t="shared" si="3"/>
        <v>12.30188679245283</v>
      </c>
    </row>
    <row r="29" spans="1:11" x14ac:dyDescent="0.15">
      <c r="A29">
        <v>11</v>
      </c>
      <c r="B29" s="61">
        <f t="shared" si="4"/>
        <v>156.29629629629628</v>
      </c>
      <c r="D29">
        <v>4</v>
      </c>
      <c r="E29" s="61">
        <f t="shared" si="5"/>
        <v>360.4</v>
      </c>
      <c r="G29">
        <v>4</v>
      </c>
      <c r="H29" s="21">
        <f t="shared" si="6"/>
        <v>456.24</v>
      </c>
      <c r="J29">
        <v>28</v>
      </c>
      <c r="K29" s="21">
        <f t="shared" si="3"/>
        <v>1</v>
      </c>
    </row>
    <row r="30" spans="1:11" x14ac:dyDescent="0.15">
      <c r="A30">
        <v>12</v>
      </c>
      <c r="B30" s="61">
        <f t="shared" si="4"/>
        <v>129.35714285714286</v>
      </c>
      <c r="D30">
        <v>5</v>
      </c>
      <c r="E30" s="61">
        <f t="shared" si="5"/>
        <v>300.5</v>
      </c>
      <c r="G30">
        <v>5</v>
      </c>
      <c r="H30" s="21">
        <f t="shared" si="6"/>
        <v>415.69230769230768</v>
      </c>
    </row>
    <row r="31" spans="1:11" x14ac:dyDescent="0.15">
      <c r="A31">
        <v>13</v>
      </c>
      <c r="B31" s="61">
        <f t="shared" si="4"/>
        <v>104.27586206896552</v>
      </c>
      <c r="D31">
        <v>6</v>
      </c>
      <c r="E31" s="61">
        <f t="shared" si="5"/>
        <v>247.64705882352939</v>
      </c>
      <c r="G31">
        <v>6</v>
      </c>
      <c r="H31" s="21">
        <f t="shared" si="6"/>
        <v>378.14814814814815</v>
      </c>
    </row>
    <row r="32" spans="1:11" x14ac:dyDescent="0.15">
      <c r="A32">
        <v>14</v>
      </c>
      <c r="B32" s="61">
        <f t="shared" si="4"/>
        <v>80.86666666666666</v>
      </c>
      <c r="D32">
        <v>7</v>
      </c>
      <c r="E32" s="61">
        <f t="shared" si="5"/>
        <v>200.66666666666666</v>
      </c>
      <c r="G32">
        <v>7</v>
      </c>
      <c r="H32" s="21">
        <f t="shared" si="6"/>
        <v>343.28571428571428</v>
      </c>
    </row>
    <row r="33" spans="1:8" x14ac:dyDescent="0.15">
      <c r="A33">
        <v>15</v>
      </c>
      <c r="B33" s="21">
        <f t="shared" si="4"/>
        <v>58.967741935483872</v>
      </c>
      <c r="D33">
        <v>8</v>
      </c>
      <c r="E33" s="61">
        <f t="shared" si="5"/>
        <v>158.63157894736841</v>
      </c>
      <c r="G33">
        <v>8</v>
      </c>
      <c r="H33" s="21">
        <f t="shared" si="6"/>
        <v>310.82758620689657</v>
      </c>
    </row>
    <row r="34" spans="1:8" x14ac:dyDescent="0.15">
      <c r="A34">
        <v>16</v>
      </c>
      <c r="B34" s="21">
        <f t="shared" si="4"/>
        <v>38.4375</v>
      </c>
      <c r="D34">
        <v>9</v>
      </c>
      <c r="E34" s="61">
        <f t="shared" si="5"/>
        <v>120.80000000000001</v>
      </c>
      <c r="G34">
        <v>9</v>
      </c>
      <c r="H34" s="21">
        <f t="shared" si="6"/>
        <v>280.53333333333336</v>
      </c>
    </row>
    <row r="35" spans="1:8" x14ac:dyDescent="0.15">
      <c r="A35">
        <v>17</v>
      </c>
      <c r="B35" s="21">
        <f t="shared" si="4"/>
        <v>19.151515151515152</v>
      </c>
      <c r="D35">
        <v>10</v>
      </c>
      <c r="E35" s="61">
        <f t="shared" si="5"/>
        <v>86.571428571428569</v>
      </c>
      <c r="G35">
        <v>10</v>
      </c>
      <c r="H35" s="21">
        <f t="shared" si="6"/>
        <v>252.1935483870968</v>
      </c>
    </row>
    <row r="36" spans="1:8" x14ac:dyDescent="0.15">
      <c r="A36">
        <v>18</v>
      </c>
      <c r="B36" s="21">
        <f t="shared" si="4"/>
        <v>1</v>
      </c>
      <c r="D36">
        <v>11</v>
      </c>
      <c r="E36" s="61">
        <f t="shared" si="5"/>
        <v>55.454545454545453</v>
      </c>
      <c r="G36">
        <v>11</v>
      </c>
      <c r="H36" s="21">
        <f t="shared" si="6"/>
        <v>225.625</v>
      </c>
    </row>
    <row r="37" spans="1:8" x14ac:dyDescent="0.15">
      <c r="D37">
        <v>12</v>
      </c>
      <c r="E37" s="61">
        <f t="shared" si="5"/>
        <v>27.043478260869563</v>
      </c>
      <c r="G37">
        <v>12</v>
      </c>
      <c r="H37" s="21">
        <f t="shared" si="6"/>
        <v>200.66666666666666</v>
      </c>
    </row>
    <row r="38" spans="1:8" x14ac:dyDescent="0.15">
      <c r="D38">
        <v>13</v>
      </c>
      <c r="E38" s="61">
        <f t="shared" si="5"/>
        <v>1</v>
      </c>
      <c r="G38">
        <v>13</v>
      </c>
      <c r="H38" s="21">
        <f t="shared" si="6"/>
        <v>177.1764705882353</v>
      </c>
    </row>
    <row r="39" spans="1:8" x14ac:dyDescent="0.15">
      <c r="G39">
        <v>14</v>
      </c>
      <c r="H39" s="21">
        <f t="shared" si="6"/>
        <v>155.02857142857141</v>
      </c>
    </row>
    <row r="40" spans="1:8" x14ac:dyDescent="0.15">
      <c r="G40">
        <v>15</v>
      </c>
      <c r="H40" s="21">
        <f t="shared" si="6"/>
        <v>134.11111111111111</v>
      </c>
    </row>
    <row r="41" spans="1:8" x14ac:dyDescent="0.15">
      <c r="G41">
        <v>16</v>
      </c>
      <c r="H41" s="21">
        <f t="shared" si="6"/>
        <v>114.32432432432434</v>
      </c>
    </row>
    <row r="42" spans="1:8" x14ac:dyDescent="0.15">
      <c r="G42">
        <v>17</v>
      </c>
      <c r="H42" s="21">
        <f t="shared" si="6"/>
        <v>95.578947368421041</v>
      </c>
    </row>
    <row r="43" spans="1:8" x14ac:dyDescent="0.15">
      <c r="G43">
        <v>18</v>
      </c>
      <c r="H43" s="21">
        <f t="shared" si="6"/>
        <v>77.794871794871781</v>
      </c>
    </row>
    <row r="44" spans="1:8" x14ac:dyDescent="0.15">
      <c r="G44">
        <v>19</v>
      </c>
      <c r="H44" s="21">
        <f t="shared" si="6"/>
        <v>60.900000000000006</v>
      </c>
    </row>
    <row r="45" spans="1:8" x14ac:dyDescent="0.15">
      <c r="G45">
        <v>20</v>
      </c>
      <c r="H45" s="21">
        <f t="shared" si="6"/>
        <v>44.829268292682926</v>
      </c>
    </row>
    <row r="46" spans="1:8" x14ac:dyDescent="0.15">
      <c r="G46">
        <v>21</v>
      </c>
      <c r="H46" s="21">
        <f t="shared" si="6"/>
        <v>29.523809523809522</v>
      </c>
    </row>
    <row r="47" spans="1:8" x14ac:dyDescent="0.15">
      <c r="G47">
        <v>22</v>
      </c>
      <c r="H47" s="21">
        <f t="shared" si="6"/>
        <v>14.930232558139535</v>
      </c>
    </row>
    <row r="48" spans="1:8" x14ac:dyDescent="0.15">
      <c r="G48">
        <v>23</v>
      </c>
      <c r="H48" s="21">
        <f t="shared" si="6"/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8BE3-D0EB-2748-97CB-02C3C130A9DE}">
  <dimension ref="A2:M62"/>
  <sheetViews>
    <sheetView topLeftCell="A11" workbookViewId="0">
      <selection activeCell="M2" sqref="M2"/>
    </sheetView>
  </sheetViews>
  <sheetFormatPr baseColWidth="10" defaultRowHeight="13" x14ac:dyDescent="0.15"/>
  <cols>
    <col min="4" max="4" width="37.6640625" bestFit="1" customWidth="1"/>
  </cols>
  <sheetData>
    <row r="2" spans="1:13" x14ac:dyDescent="0.15">
      <c r="A2">
        <v>1</v>
      </c>
      <c r="B2" t="s">
        <v>391</v>
      </c>
      <c r="D2" t="s">
        <v>392</v>
      </c>
      <c r="E2">
        <v>1985</v>
      </c>
      <c r="F2" t="s">
        <v>9</v>
      </c>
      <c r="G2" t="s">
        <v>393</v>
      </c>
      <c r="H2" t="s">
        <v>394</v>
      </c>
      <c r="I2" t="s">
        <v>395</v>
      </c>
      <c r="J2" t="s">
        <v>396</v>
      </c>
      <c r="M2" s="21">
        <f>1+1199*((61-A2)/(61+A2-2))</f>
        <v>1200</v>
      </c>
    </row>
    <row r="3" spans="1:13" x14ac:dyDescent="0.15">
      <c r="A3">
        <v>2</v>
      </c>
      <c r="B3" t="s">
        <v>397</v>
      </c>
      <c r="D3" t="s">
        <v>398</v>
      </c>
      <c r="E3">
        <v>1971</v>
      </c>
      <c r="F3" t="s">
        <v>20</v>
      </c>
      <c r="G3" t="s">
        <v>399</v>
      </c>
      <c r="H3" t="s">
        <v>400</v>
      </c>
      <c r="I3" t="s">
        <v>395</v>
      </c>
      <c r="J3" t="s">
        <v>396</v>
      </c>
      <c r="M3" s="21">
        <f t="shared" ref="M3:M62" si="0">1+1199*((61-A3)/(61+A3-2))</f>
        <v>1160.688524590164</v>
      </c>
    </row>
    <row r="4" spans="1:13" x14ac:dyDescent="0.15">
      <c r="A4">
        <v>3</v>
      </c>
      <c r="B4" t="s">
        <v>401</v>
      </c>
      <c r="D4" t="s">
        <v>402</v>
      </c>
      <c r="E4">
        <v>1961</v>
      </c>
      <c r="F4" t="s">
        <v>9</v>
      </c>
      <c r="G4" t="s">
        <v>403</v>
      </c>
      <c r="H4" t="s">
        <v>404</v>
      </c>
      <c r="I4" t="s">
        <v>395</v>
      </c>
      <c r="J4" t="s">
        <v>405</v>
      </c>
      <c r="M4" s="21">
        <f t="shared" si="0"/>
        <v>1122.6451612903224</v>
      </c>
    </row>
    <row r="5" spans="1:13" x14ac:dyDescent="0.15">
      <c r="A5">
        <v>4</v>
      </c>
      <c r="B5" t="s">
        <v>406</v>
      </c>
      <c r="D5" t="s">
        <v>407</v>
      </c>
      <c r="E5">
        <v>2004</v>
      </c>
      <c r="F5" t="s">
        <v>9</v>
      </c>
      <c r="G5" t="s">
        <v>408</v>
      </c>
      <c r="H5" t="s">
        <v>409</v>
      </c>
      <c r="I5" t="s">
        <v>395</v>
      </c>
      <c r="J5" t="s">
        <v>410</v>
      </c>
      <c r="M5" s="21">
        <f t="shared" si="0"/>
        <v>1085.8095238095239</v>
      </c>
    </row>
    <row r="6" spans="1:13" x14ac:dyDescent="0.15">
      <c r="A6">
        <v>5</v>
      </c>
      <c r="B6" t="s">
        <v>411</v>
      </c>
      <c r="D6" t="s">
        <v>412</v>
      </c>
      <c r="E6">
        <v>1971</v>
      </c>
      <c r="F6" t="s">
        <v>20</v>
      </c>
      <c r="G6" t="s">
        <v>413</v>
      </c>
      <c r="H6" t="s">
        <v>414</v>
      </c>
      <c r="I6" t="s">
        <v>395</v>
      </c>
      <c r="J6" t="s">
        <v>415</v>
      </c>
      <c r="M6" s="21">
        <f t="shared" si="0"/>
        <v>1050.125</v>
      </c>
    </row>
    <row r="7" spans="1:13" x14ac:dyDescent="0.15">
      <c r="A7">
        <v>6</v>
      </c>
      <c r="B7" t="s">
        <v>416</v>
      </c>
      <c r="C7" t="s">
        <v>417</v>
      </c>
      <c r="D7" t="s">
        <v>418</v>
      </c>
      <c r="E7">
        <v>1987</v>
      </c>
      <c r="F7" t="s">
        <v>20</v>
      </c>
      <c r="G7" t="s">
        <v>419</v>
      </c>
      <c r="H7" t="s">
        <v>420</v>
      </c>
      <c r="I7" t="s">
        <v>395</v>
      </c>
      <c r="J7" t="s">
        <v>421</v>
      </c>
      <c r="M7" s="21">
        <f t="shared" si="0"/>
        <v>1015.5384615384615</v>
      </c>
    </row>
    <row r="8" spans="1:13" x14ac:dyDescent="0.15">
      <c r="A8">
        <v>7</v>
      </c>
      <c r="B8" t="s">
        <v>422</v>
      </c>
      <c r="D8" t="s">
        <v>423</v>
      </c>
      <c r="E8">
        <v>1980</v>
      </c>
      <c r="F8" t="s">
        <v>20</v>
      </c>
      <c r="G8" t="s">
        <v>424</v>
      </c>
      <c r="H8" t="s">
        <v>425</v>
      </c>
      <c r="I8" t="s">
        <v>395</v>
      </c>
      <c r="J8" t="s">
        <v>426</v>
      </c>
      <c r="M8" s="21">
        <f t="shared" si="0"/>
        <v>982.00000000000011</v>
      </c>
    </row>
    <row r="9" spans="1:13" x14ac:dyDescent="0.15">
      <c r="A9">
        <v>8</v>
      </c>
      <c r="B9" t="s">
        <v>427</v>
      </c>
      <c r="D9" t="s">
        <v>428</v>
      </c>
      <c r="E9">
        <v>2008</v>
      </c>
      <c r="F9" t="s">
        <v>9</v>
      </c>
      <c r="G9" t="s">
        <v>429</v>
      </c>
      <c r="H9" t="s">
        <v>430</v>
      </c>
      <c r="I9" t="s">
        <v>395</v>
      </c>
      <c r="J9" t="s">
        <v>410</v>
      </c>
      <c r="M9" s="21">
        <f t="shared" si="0"/>
        <v>949.46268656716416</v>
      </c>
    </row>
    <row r="10" spans="1:13" x14ac:dyDescent="0.15">
      <c r="A10">
        <v>9</v>
      </c>
      <c r="B10" t="s">
        <v>431</v>
      </c>
      <c r="D10" t="s">
        <v>432</v>
      </c>
      <c r="E10">
        <v>2006</v>
      </c>
      <c r="F10" t="s">
        <v>9</v>
      </c>
      <c r="G10" t="s">
        <v>433</v>
      </c>
      <c r="H10" t="s">
        <v>434</v>
      </c>
      <c r="I10" t="s">
        <v>395</v>
      </c>
      <c r="J10" t="s">
        <v>410</v>
      </c>
      <c r="M10" s="21">
        <f t="shared" si="0"/>
        <v>917.88235294117646</v>
      </c>
    </row>
    <row r="11" spans="1:13" x14ac:dyDescent="0.15">
      <c r="A11">
        <v>10</v>
      </c>
      <c r="B11" t="s">
        <v>435</v>
      </c>
      <c r="D11" t="s">
        <v>436</v>
      </c>
      <c r="E11">
        <v>1969</v>
      </c>
      <c r="F11" t="s">
        <v>9</v>
      </c>
      <c r="G11" t="s">
        <v>419</v>
      </c>
      <c r="H11" t="s">
        <v>437</v>
      </c>
      <c r="I11" t="s">
        <v>395</v>
      </c>
      <c r="J11" t="s">
        <v>438</v>
      </c>
      <c r="M11" s="21">
        <f t="shared" si="0"/>
        <v>887.21739130434776</v>
      </c>
    </row>
    <row r="12" spans="1:13" x14ac:dyDescent="0.15">
      <c r="A12">
        <v>11</v>
      </c>
      <c r="B12" t="s">
        <v>439</v>
      </c>
      <c r="D12" t="s">
        <v>440</v>
      </c>
      <c r="E12">
        <v>2010</v>
      </c>
      <c r="F12" t="s">
        <v>20</v>
      </c>
      <c r="G12" t="s">
        <v>441</v>
      </c>
      <c r="H12" t="s">
        <v>442</v>
      </c>
      <c r="I12" t="s">
        <v>395</v>
      </c>
      <c r="J12" t="s">
        <v>443</v>
      </c>
      <c r="M12" s="21">
        <f t="shared" si="0"/>
        <v>857.42857142857144</v>
      </c>
    </row>
    <row r="13" spans="1:13" x14ac:dyDescent="0.15">
      <c r="A13">
        <v>12</v>
      </c>
      <c r="B13" t="s">
        <v>444</v>
      </c>
      <c r="D13" t="s">
        <v>445</v>
      </c>
      <c r="E13">
        <v>1994</v>
      </c>
      <c r="F13" t="s">
        <v>20</v>
      </c>
      <c r="G13" t="s">
        <v>446</v>
      </c>
      <c r="H13" t="s">
        <v>447</v>
      </c>
      <c r="I13" t="s">
        <v>395</v>
      </c>
      <c r="J13" t="s">
        <v>448</v>
      </c>
      <c r="M13" s="21">
        <f t="shared" si="0"/>
        <v>828.47887323943655</v>
      </c>
    </row>
    <row r="14" spans="1:13" x14ac:dyDescent="0.15">
      <c r="A14">
        <v>13</v>
      </c>
      <c r="B14" t="s">
        <v>449</v>
      </c>
      <c r="D14" t="s">
        <v>450</v>
      </c>
      <c r="E14">
        <v>1961</v>
      </c>
      <c r="F14" t="s">
        <v>9</v>
      </c>
      <c r="G14" t="s">
        <v>451</v>
      </c>
      <c r="H14" t="s">
        <v>452</v>
      </c>
      <c r="J14" t="s">
        <v>453</v>
      </c>
      <c r="M14" s="21">
        <f t="shared" si="0"/>
        <v>800.33333333333326</v>
      </c>
    </row>
    <row r="15" spans="1:13" x14ac:dyDescent="0.15">
      <c r="A15">
        <v>14</v>
      </c>
      <c r="B15" t="s">
        <v>454</v>
      </c>
      <c r="D15" t="s">
        <v>455</v>
      </c>
      <c r="E15">
        <v>2004</v>
      </c>
      <c r="F15" t="s">
        <v>9</v>
      </c>
      <c r="G15" t="s">
        <v>456</v>
      </c>
      <c r="H15" t="s">
        <v>457</v>
      </c>
      <c r="I15" t="s">
        <v>395</v>
      </c>
      <c r="J15" t="s">
        <v>410</v>
      </c>
      <c r="M15" s="21">
        <f t="shared" si="0"/>
        <v>772.95890410958907</v>
      </c>
    </row>
    <row r="16" spans="1:13" x14ac:dyDescent="0.15">
      <c r="A16">
        <v>15</v>
      </c>
      <c r="B16" t="s">
        <v>458</v>
      </c>
      <c r="D16" t="s">
        <v>459</v>
      </c>
      <c r="E16">
        <v>1984</v>
      </c>
      <c r="F16" t="s">
        <v>20</v>
      </c>
      <c r="G16" t="s">
        <v>460</v>
      </c>
      <c r="H16" t="s">
        <v>457</v>
      </c>
      <c r="I16" t="s">
        <v>395</v>
      </c>
      <c r="J16" t="s">
        <v>461</v>
      </c>
      <c r="M16" s="21">
        <f t="shared" si="0"/>
        <v>746.32432432432427</v>
      </c>
    </row>
    <row r="17" spans="1:13" x14ac:dyDescent="0.15">
      <c r="A17">
        <v>16</v>
      </c>
      <c r="B17" t="s">
        <v>462</v>
      </c>
      <c r="D17" t="s">
        <v>463</v>
      </c>
      <c r="E17">
        <v>1957</v>
      </c>
      <c r="F17" t="s">
        <v>9</v>
      </c>
      <c r="G17" t="s">
        <v>464</v>
      </c>
      <c r="H17" t="s">
        <v>465</v>
      </c>
      <c r="I17" t="s">
        <v>395</v>
      </c>
      <c r="J17" t="s">
        <v>461</v>
      </c>
      <c r="M17" s="21">
        <f t="shared" si="0"/>
        <v>720.4</v>
      </c>
    </row>
    <row r="18" spans="1:13" x14ac:dyDescent="0.15">
      <c r="A18">
        <v>17</v>
      </c>
      <c r="B18" t="s">
        <v>466</v>
      </c>
      <c r="D18" t="s">
        <v>467</v>
      </c>
      <c r="E18">
        <v>1986</v>
      </c>
      <c r="F18" t="s">
        <v>9</v>
      </c>
      <c r="G18" t="s">
        <v>468</v>
      </c>
      <c r="H18" t="s">
        <v>419</v>
      </c>
      <c r="I18" t="s">
        <v>395</v>
      </c>
      <c r="J18" t="s">
        <v>469</v>
      </c>
      <c r="M18" s="21">
        <f t="shared" si="0"/>
        <v>695.15789473684208</v>
      </c>
    </row>
    <row r="19" spans="1:13" x14ac:dyDescent="0.15">
      <c r="A19">
        <v>18</v>
      </c>
      <c r="B19" t="s">
        <v>470</v>
      </c>
      <c r="D19" t="s">
        <v>471</v>
      </c>
      <c r="E19">
        <v>2002</v>
      </c>
      <c r="F19" t="s">
        <v>9</v>
      </c>
      <c r="G19" t="s">
        <v>472</v>
      </c>
      <c r="H19" t="s">
        <v>473</v>
      </c>
      <c r="I19" t="s">
        <v>395</v>
      </c>
      <c r="J19" t="s">
        <v>410</v>
      </c>
      <c r="M19" s="21">
        <f t="shared" si="0"/>
        <v>670.57142857142856</v>
      </c>
    </row>
    <row r="20" spans="1:13" x14ac:dyDescent="0.15">
      <c r="A20">
        <v>19</v>
      </c>
      <c r="B20" t="s">
        <v>474</v>
      </c>
      <c r="D20" t="s">
        <v>475</v>
      </c>
      <c r="E20">
        <v>2008</v>
      </c>
      <c r="F20" t="s">
        <v>9</v>
      </c>
      <c r="G20" t="s">
        <v>476</v>
      </c>
      <c r="H20" t="s">
        <v>477</v>
      </c>
      <c r="I20" t="s">
        <v>395</v>
      </c>
      <c r="J20" t="s">
        <v>478</v>
      </c>
      <c r="M20" s="21">
        <f t="shared" si="0"/>
        <v>646.61538461538453</v>
      </c>
    </row>
    <row r="21" spans="1:13" x14ac:dyDescent="0.15">
      <c r="A21">
        <v>20</v>
      </c>
      <c r="B21" t="s">
        <v>479</v>
      </c>
      <c r="D21" t="s">
        <v>480</v>
      </c>
      <c r="E21">
        <v>2007</v>
      </c>
      <c r="F21" t="s">
        <v>9</v>
      </c>
      <c r="G21" t="s">
        <v>481</v>
      </c>
      <c r="H21" t="s">
        <v>482</v>
      </c>
      <c r="I21" t="s">
        <v>483</v>
      </c>
      <c r="M21" s="21">
        <f t="shared" si="0"/>
        <v>623.2658227848101</v>
      </c>
    </row>
    <row r="22" spans="1:13" x14ac:dyDescent="0.15">
      <c r="A22">
        <v>21</v>
      </c>
      <c r="B22" t="s">
        <v>484</v>
      </c>
      <c r="D22" t="s">
        <v>485</v>
      </c>
      <c r="E22">
        <v>1963</v>
      </c>
      <c r="F22" t="s">
        <v>9</v>
      </c>
      <c r="G22" t="s">
        <v>476</v>
      </c>
      <c r="H22" t="s">
        <v>486</v>
      </c>
      <c r="I22" t="s">
        <v>395</v>
      </c>
      <c r="J22" t="s">
        <v>487</v>
      </c>
      <c r="M22" s="21">
        <f t="shared" si="0"/>
        <v>600.5</v>
      </c>
    </row>
    <row r="23" spans="1:13" x14ac:dyDescent="0.15">
      <c r="A23">
        <v>22</v>
      </c>
      <c r="B23" t="s">
        <v>488</v>
      </c>
      <c r="D23" t="s">
        <v>489</v>
      </c>
      <c r="E23">
        <v>1976</v>
      </c>
      <c r="F23" t="s">
        <v>20</v>
      </c>
      <c r="G23" t="s">
        <v>490</v>
      </c>
      <c r="H23" t="s">
        <v>491</v>
      </c>
      <c r="I23" t="s">
        <v>395</v>
      </c>
      <c r="J23" t="s">
        <v>405</v>
      </c>
      <c r="M23" s="21">
        <f t="shared" si="0"/>
        <v>578.2962962962963</v>
      </c>
    </row>
    <row r="24" spans="1:13" x14ac:dyDescent="0.15">
      <c r="A24">
        <v>23</v>
      </c>
      <c r="B24" t="s">
        <v>492</v>
      </c>
      <c r="D24" t="s">
        <v>493</v>
      </c>
      <c r="E24">
        <v>1992</v>
      </c>
      <c r="F24" t="s">
        <v>9</v>
      </c>
      <c r="G24" t="s">
        <v>494</v>
      </c>
      <c r="H24" t="s">
        <v>495</v>
      </c>
      <c r="I24" t="s">
        <v>395</v>
      </c>
      <c r="J24" t="s">
        <v>496</v>
      </c>
      <c r="M24" s="21">
        <f t="shared" si="0"/>
        <v>556.63414634146341</v>
      </c>
    </row>
    <row r="25" spans="1:13" x14ac:dyDescent="0.15">
      <c r="A25">
        <v>24</v>
      </c>
      <c r="B25" t="s">
        <v>497</v>
      </c>
      <c r="D25" t="s">
        <v>498</v>
      </c>
      <c r="E25">
        <v>1965</v>
      </c>
      <c r="F25" t="s">
        <v>9</v>
      </c>
      <c r="G25" t="s">
        <v>499</v>
      </c>
      <c r="H25" t="s">
        <v>500</v>
      </c>
      <c r="I25" t="s">
        <v>395</v>
      </c>
      <c r="J25" t="s">
        <v>501</v>
      </c>
      <c r="M25" s="21">
        <f t="shared" si="0"/>
        <v>535.49397590361446</v>
      </c>
    </row>
    <row r="26" spans="1:13" x14ac:dyDescent="0.15">
      <c r="A26">
        <v>25</v>
      </c>
      <c r="B26" t="s">
        <v>502</v>
      </c>
      <c r="D26" t="s">
        <v>503</v>
      </c>
      <c r="E26">
        <v>1961</v>
      </c>
      <c r="F26" t="s">
        <v>9</v>
      </c>
      <c r="G26" t="s">
        <v>504</v>
      </c>
      <c r="H26" t="s">
        <v>464</v>
      </c>
      <c r="I26" t="s">
        <v>395</v>
      </c>
      <c r="J26" t="s">
        <v>405</v>
      </c>
      <c r="M26" s="21">
        <f t="shared" si="0"/>
        <v>514.85714285714278</v>
      </c>
    </row>
    <row r="27" spans="1:13" x14ac:dyDescent="0.15">
      <c r="A27">
        <v>26</v>
      </c>
      <c r="B27" t="s">
        <v>505</v>
      </c>
      <c r="C27" t="s">
        <v>506</v>
      </c>
      <c r="D27" t="s">
        <v>507</v>
      </c>
      <c r="E27">
        <v>1997</v>
      </c>
      <c r="F27" t="s">
        <v>20</v>
      </c>
      <c r="G27" t="s">
        <v>508</v>
      </c>
      <c r="H27" t="s">
        <v>509</v>
      </c>
      <c r="I27" t="s">
        <v>395</v>
      </c>
      <c r="J27" t="s">
        <v>478</v>
      </c>
      <c r="M27" s="21">
        <f t="shared" si="0"/>
        <v>494.70588235294116</v>
      </c>
    </row>
    <row r="28" spans="1:13" x14ac:dyDescent="0.15">
      <c r="A28">
        <v>27</v>
      </c>
      <c r="B28" t="s">
        <v>510</v>
      </c>
      <c r="D28" t="s">
        <v>511</v>
      </c>
      <c r="E28">
        <v>2009</v>
      </c>
      <c r="F28" t="s">
        <v>20</v>
      </c>
      <c r="G28" t="s">
        <v>512</v>
      </c>
      <c r="H28" t="s">
        <v>513</v>
      </c>
      <c r="I28" t="s">
        <v>395</v>
      </c>
      <c r="J28" t="s">
        <v>410</v>
      </c>
      <c r="M28" s="21">
        <f t="shared" si="0"/>
        <v>475.02325581395348</v>
      </c>
    </row>
    <row r="29" spans="1:13" x14ac:dyDescent="0.15">
      <c r="A29">
        <v>28</v>
      </c>
      <c r="B29" t="s">
        <v>514</v>
      </c>
      <c r="D29" t="s">
        <v>515</v>
      </c>
      <c r="E29">
        <v>1972</v>
      </c>
      <c r="F29" t="s">
        <v>9</v>
      </c>
      <c r="G29" t="s">
        <v>516</v>
      </c>
      <c r="H29" t="s">
        <v>517</v>
      </c>
      <c r="I29" t="s">
        <v>395</v>
      </c>
      <c r="J29" t="s">
        <v>405</v>
      </c>
      <c r="M29" s="21">
        <f t="shared" si="0"/>
        <v>455.79310344827582</v>
      </c>
    </row>
    <row r="30" spans="1:13" x14ac:dyDescent="0.15">
      <c r="A30">
        <v>29</v>
      </c>
      <c r="B30" t="s">
        <v>518</v>
      </c>
      <c r="C30" t="s">
        <v>519</v>
      </c>
      <c r="D30" t="s">
        <v>520</v>
      </c>
      <c r="E30">
        <v>1949</v>
      </c>
      <c r="F30" t="s">
        <v>9</v>
      </c>
      <c r="G30" t="s">
        <v>521</v>
      </c>
      <c r="H30" t="s">
        <v>522</v>
      </c>
      <c r="I30" t="s">
        <v>395</v>
      </c>
      <c r="J30" t="s">
        <v>469</v>
      </c>
      <c r="M30" s="21">
        <f t="shared" si="0"/>
        <v>437</v>
      </c>
    </row>
    <row r="31" spans="1:13" x14ac:dyDescent="0.15">
      <c r="A31">
        <v>30</v>
      </c>
      <c r="B31" t="s">
        <v>523</v>
      </c>
      <c r="D31" t="s">
        <v>524</v>
      </c>
      <c r="E31">
        <v>2009</v>
      </c>
      <c r="F31" t="s">
        <v>9</v>
      </c>
      <c r="G31" t="s">
        <v>525</v>
      </c>
      <c r="H31" t="s">
        <v>526</v>
      </c>
      <c r="I31" t="s">
        <v>483</v>
      </c>
      <c r="M31" s="21">
        <f t="shared" si="0"/>
        <v>418.62921348314609</v>
      </c>
    </row>
    <row r="32" spans="1:13" x14ac:dyDescent="0.15">
      <c r="A32">
        <v>31</v>
      </c>
      <c r="B32" t="s">
        <v>527</v>
      </c>
      <c r="D32" t="s">
        <v>528</v>
      </c>
      <c r="E32">
        <v>2008</v>
      </c>
      <c r="F32" t="s">
        <v>20</v>
      </c>
      <c r="G32" t="s">
        <v>529</v>
      </c>
      <c r="H32" t="s">
        <v>530</v>
      </c>
      <c r="I32" t="s">
        <v>395</v>
      </c>
      <c r="J32" t="s">
        <v>410</v>
      </c>
      <c r="M32" s="21">
        <f t="shared" si="0"/>
        <v>400.66666666666663</v>
      </c>
    </row>
    <row r="33" spans="1:13" x14ac:dyDescent="0.15">
      <c r="A33">
        <v>32</v>
      </c>
      <c r="B33" t="s">
        <v>531</v>
      </c>
      <c r="D33" t="s">
        <v>532</v>
      </c>
      <c r="E33">
        <v>1984</v>
      </c>
      <c r="F33" t="s">
        <v>9</v>
      </c>
      <c r="G33" t="s">
        <v>533</v>
      </c>
      <c r="H33" t="s">
        <v>534</v>
      </c>
      <c r="I33" t="s">
        <v>395</v>
      </c>
      <c r="J33" t="s">
        <v>535</v>
      </c>
      <c r="M33" s="21">
        <f t="shared" si="0"/>
        <v>383.09890109890108</v>
      </c>
    </row>
    <row r="34" spans="1:13" x14ac:dyDescent="0.15">
      <c r="A34">
        <v>33</v>
      </c>
      <c r="B34" t="s">
        <v>536</v>
      </c>
      <c r="D34" t="s">
        <v>537</v>
      </c>
      <c r="E34">
        <v>1974</v>
      </c>
      <c r="F34" t="s">
        <v>20</v>
      </c>
      <c r="G34" t="s">
        <v>538</v>
      </c>
      <c r="H34" t="s">
        <v>539</v>
      </c>
      <c r="I34" t="s">
        <v>395</v>
      </c>
      <c r="J34" t="s">
        <v>396</v>
      </c>
      <c r="M34" s="21">
        <f t="shared" si="0"/>
        <v>365.91304347826087</v>
      </c>
    </row>
    <row r="35" spans="1:13" x14ac:dyDescent="0.15">
      <c r="A35">
        <v>34</v>
      </c>
      <c r="B35" t="s">
        <v>540</v>
      </c>
      <c r="D35" t="s">
        <v>541</v>
      </c>
      <c r="E35">
        <v>2009</v>
      </c>
      <c r="F35" t="s">
        <v>9</v>
      </c>
      <c r="G35" t="s">
        <v>542</v>
      </c>
      <c r="H35" t="s">
        <v>543</v>
      </c>
      <c r="I35" t="s">
        <v>395</v>
      </c>
      <c r="J35" t="s">
        <v>544</v>
      </c>
      <c r="M35" s="21">
        <f t="shared" si="0"/>
        <v>349.09677419354841</v>
      </c>
    </row>
    <row r="36" spans="1:13" x14ac:dyDescent="0.15">
      <c r="A36">
        <v>35</v>
      </c>
      <c r="B36" t="s">
        <v>545</v>
      </c>
      <c r="D36" t="s">
        <v>546</v>
      </c>
      <c r="E36">
        <v>2007</v>
      </c>
      <c r="F36" t="s">
        <v>9</v>
      </c>
      <c r="G36" t="s">
        <v>547</v>
      </c>
      <c r="H36" t="s">
        <v>543</v>
      </c>
      <c r="I36" t="s">
        <v>395</v>
      </c>
      <c r="J36" t="s">
        <v>410</v>
      </c>
      <c r="M36" s="21">
        <f t="shared" si="0"/>
        <v>332.63829787234044</v>
      </c>
    </row>
    <row r="37" spans="1:13" x14ac:dyDescent="0.15">
      <c r="A37">
        <v>36</v>
      </c>
      <c r="B37" t="s">
        <v>548</v>
      </c>
      <c r="D37" t="s">
        <v>549</v>
      </c>
      <c r="E37">
        <v>2004</v>
      </c>
      <c r="F37" t="s">
        <v>9</v>
      </c>
      <c r="G37" t="s">
        <v>550</v>
      </c>
      <c r="H37" t="s">
        <v>551</v>
      </c>
      <c r="I37" t="s">
        <v>395</v>
      </c>
      <c r="J37" t="s">
        <v>410</v>
      </c>
      <c r="M37" s="21">
        <f t="shared" si="0"/>
        <v>316.52631578947364</v>
      </c>
    </row>
    <row r="38" spans="1:13" x14ac:dyDescent="0.15">
      <c r="A38">
        <v>37</v>
      </c>
      <c r="B38" t="s">
        <v>552</v>
      </c>
      <c r="D38" t="s">
        <v>553</v>
      </c>
      <c r="E38">
        <v>2009</v>
      </c>
      <c r="F38" t="s">
        <v>9</v>
      </c>
      <c r="G38" t="s">
        <v>554</v>
      </c>
      <c r="H38" t="s">
        <v>555</v>
      </c>
      <c r="I38" t="s">
        <v>395</v>
      </c>
      <c r="J38" t="s">
        <v>396</v>
      </c>
      <c r="M38" s="21">
        <f t="shared" si="0"/>
        <v>300.75</v>
      </c>
    </row>
    <row r="39" spans="1:13" x14ac:dyDescent="0.15">
      <c r="A39">
        <v>38</v>
      </c>
      <c r="B39" t="s">
        <v>556</v>
      </c>
      <c r="D39" t="s">
        <v>557</v>
      </c>
      <c r="E39">
        <v>2009</v>
      </c>
      <c r="F39" t="s">
        <v>20</v>
      </c>
      <c r="G39" t="s">
        <v>558</v>
      </c>
      <c r="H39" t="s">
        <v>559</v>
      </c>
      <c r="I39" t="s">
        <v>483</v>
      </c>
      <c r="M39" s="21">
        <f t="shared" si="0"/>
        <v>285.29896907216494</v>
      </c>
    </row>
    <row r="40" spans="1:13" x14ac:dyDescent="0.15">
      <c r="A40">
        <v>39</v>
      </c>
      <c r="B40" t="s">
        <v>560</v>
      </c>
      <c r="D40" t="s">
        <v>561</v>
      </c>
      <c r="E40">
        <v>2008</v>
      </c>
      <c r="F40" t="s">
        <v>20</v>
      </c>
      <c r="G40" t="s">
        <v>562</v>
      </c>
      <c r="H40" t="s">
        <v>563</v>
      </c>
      <c r="I40" t="s">
        <v>395</v>
      </c>
      <c r="J40" t="s">
        <v>478</v>
      </c>
      <c r="M40" s="21">
        <f t="shared" si="0"/>
        <v>270.16326530612247</v>
      </c>
    </row>
    <row r="41" spans="1:13" x14ac:dyDescent="0.15">
      <c r="A41">
        <v>40</v>
      </c>
      <c r="B41" t="s">
        <v>564</v>
      </c>
      <c r="D41" t="s">
        <v>565</v>
      </c>
      <c r="E41">
        <v>1968</v>
      </c>
      <c r="F41" t="s">
        <v>9</v>
      </c>
      <c r="G41" t="s">
        <v>566</v>
      </c>
      <c r="H41" t="s">
        <v>567</v>
      </c>
      <c r="J41" t="s">
        <v>568</v>
      </c>
      <c r="M41" s="21">
        <f t="shared" si="0"/>
        <v>255.33333333333334</v>
      </c>
    </row>
    <row r="42" spans="1:13" x14ac:dyDescent="0.15">
      <c r="A42">
        <v>41</v>
      </c>
      <c r="B42" t="s">
        <v>569</v>
      </c>
      <c r="D42" t="s">
        <v>570</v>
      </c>
      <c r="E42">
        <v>1961</v>
      </c>
      <c r="F42" t="s">
        <v>9</v>
      </c>
      <c r="G42" t="s">
        <v>571</v>
      </c>
      <c r="H42" t="s">
        <v>572</v>
      </c>
      <c r="I42" t="s">
        <v>395</v>
      </c>
      <c r="J42" t="s">
        <v>573</v>
      </c>
      <c r="M42" s="21">
        <f t="shared" si="0"/>
        <v>240.8</v>
      </c>
    </row>
    <row r="43" spans="1:13" x14ac:dyDescent="0.15">
      <c r="A43">
        <v>42</v>
      </c>
      <c r="B43" t="s">
        <v>574</v>
      </c>
      <c r="D43" t="s">
        <v>575</v>
      </c>
      <c r="E43">
        <v>1959</v>
      </c>
      <c r="F43" t="s">
        <v>9</v>
      </c>
      <c r="G43" t="s">
        <v>576</v>
      </c>
      <c r="H43" t="s">
        <v>577</v>
      </c>
      <c r="I43" t="s">
        <v>395</v>
      </c>
      <c r="J43" t="s">
        <v>578</v>
      </c>
      <c r="M43" s="21">
        <f t="shared" si="0"/>
        <v>226.55445544554456</v>
      </c>
    </row>
    <row r="44" spans="1:13" x14ac:dyDescent="0.15">
      <c r="A44">
        <v>43</v>
      </c>
      <c r="B44" t="s">
        <v>579</v>
      </c>
      <c r="C44" t="s">
        <v>580</v>
      </c>
      <c r="D44" t="s">
        <v>581</v>
      </c>
      <c r="E44">
        <v>1978</v>
      </c>
      <c r="F44" t="s">
        <v>9</v>
      </c>
      <c r="G44" t="s">
        <v>582</v>
      </c>
      <c r="H44" t="s">
        <v>583</v>
      </c>
      <c r="I44" t="s">
        <v>395</v>
      </c>
      <c r="J44" t="s">
        <v>584</v>
      </c>
      <c r="M44" s="21">
        <f t="shared" si="0"/>
        <v>212.58823529411765</v>
      </c>
    </row>
    <row r="45" spans="1:13" x14ac:dyDescent="0.15">
      <c r="A45">
        <v>44</v>
      </c>
      <c r="B45" t="s">
        <v>585</v>
      </c>
      <c r="D45" t="s">
        <v>586</v>
      </c>
      <c r="E45">
        <v>1970</v>
      </c>
      <c r="F45" t="s">
        <v>9</v>
      </c>
      <c r="G45" t="s">
        <v>587</v>
      </c>
      <c r="H45" t="s">
        <v>583</v>
      </c>
      <c r="I45" t="s">
        <v>395</v>
      </c>
      <c r="J45" t="s">
        <v>405</v>
      </c>
      <c r="M45" s="21">
        <f t="shared" si="0"/>
        <v>198.89320388349515</v>
      </c>
    </row>
    <row r="46" spans="1:13" x14ac:dyDescent="0.15">
      <c r="A46">
        <v>45</v>
      </c>
      <c r="B46" t="s">
        <v>588</v>
      </c>
      <c r="D46" t="s">
        <v>589</v>
      </c>
      <c r="E46">
        <v>2008</v>
      </c>
      <c r="F46" t="s">
        <v>20</v>
      </c>
      <c r="G46" t="s">
        <v>590</v>
      </c>
      <c r="H46" t="s">
        <v>591</v>
      </c>
      <c r="I46" t="s">
        <v>395</v>
      </c>
      <c r="J46" t="s">
        <v>410</v>
      </c>
      <c r="M46" s="21">
        <f t="shared" si="0"/>
        <v>185.46153846153848</v>
      </c>
    </row>
    <row r="47" spans="1:13" x14ac:dyDescent="0.15">
      <c r="A47">
        <v>46</v>
      </c>
      <c r="B47" t="s">
        <v>592</v>
      </c>
      <c r="D47" t="s">
        <v>593</v>
      </c>
      <c r="E47">
        <v>1956</v>
      </c>
      <c r="F47" t="s">
        <v>9</v>
      </c>
      <c r="G47" t="s">
        <v>594</v>
      </c>
      <c r="H47" t="s">
        <v>595</v>
      </c>
      <c r="I47" t="s">
        <v>395</v>
      </c>
      <c r="J47" t="s">
        <v>596</v>
      </c>
      <c r="M47" s="21">
        <f t="shared" si="0"/>
        <v>172.28571428571428</v>
      </c>
    </row>
    <row r="48" spans="1:13" x14ac:dyDescent="0.15">
      <c r="A48">
        <v>47</v>
      </c>
      <c r="B48" t="s">
        <v>597</v>
      </c>
      <c r="D48" t="s">
        <v>598</v>
      </c>
      <c r="E48">
        <v>1976</v>
      </c>
      <c r="F48" t="s">
        <v>9</v>
      </c>
      <c r="G48" t="s">
        <v>599</v>
      </c>
      <c r="H48" t="s">
        <v>566</v>
      </c>
      <c r="I48" t="s">
        <v>395</v>
      </c>
      <c r="J48" t="s">
        <v>405</v>
      </c>
      <c r="M48" s="21">
        <f t="shared" si="0"/>
        <v>159.35849056603774</v>
      </c>
    </row>
    <row r="49" spans="1:13" x14ac:dyDescent="0.15">
      <c r="A49">
        <v>48</v>
      </c>
      <c r="B49" t="s">
        <v>600</v>
      </c>
      <c r="D49" t="s">
        <v>601</v>
      </c>
      <c r="E49">
        <v>1976</v>
      </c>
      <c r="F49" t="s">
        <v>9</v>
      </c>
      <c r="G49" t="s">
        <v>602</v>
      </c>
      <c r="H49" t="s">
        <v>603</v>
      </c>
      <c r="I49" t="s">
        <v>395</v>
      </c>
      <c r="J49" t="s">
        <v>544</v>
      </c>
      <c r="M49" s="21">
        <f t="shared" si="0"/>
        <v>146.67289719626169</v>
      </c>
    </row>
    <row r="50" spans="1:13" x14ac:dyDescent="0.15">
      <c r="A50">
        <v>49</v>
      </c>
      <c r="B50" t="s">
        <v>604</v>
      </c>
      <c r="D50" t="s">
        <v>605</v>
      </c>
      <c r="E50">
        <v>2007</v>
      </c>
      <c r="F50" t="s">
        <v>20</v>
      </c>
      <c r="G50" t="s">
        <v>606</v>
      </c>
      <c r="H50" t="s">
        <v>607</v>
      </c>
      <c r="I50" t="s">
        <v>395</v>
      </c>
      <c r="J50" t="s">
        <v>410</v>
      </c>
      <c r="M50" s="21">
        <f t="shared" si="0"/>
        <v>134.22222222222223</v>
      </c>
    </row>
    <row r="51" spans="1:13" x14ac:dyDescent="0.15">
      <c r="A51">
        <v>50</v>
      </c>
      <c r="B51" t="s">
        <v>608</v>
      </c>
      <c r="D51" t="s">
        <v>609</v>
      </c>
      <c r="E51">
        <v>1973</v>
      </c>
      <c r="F51" t="s">
        <v>20</v>
      </c>
      <c r="G51" t="s">
        <v>610</v>
      </c>
      <c r="H51" t="s">
        <v>611</v>
      </c>
      <c r="I51" t="s">
        <v>395</v>
      </c>
      <c r="J51" t="s">
        <v>612</v>
      </c>
      <c r="M51" s="21">
        <f t="shared" si="0"/>
        <v>122</v>
      </c>
    </row>
    <row r="52" spans="1:13" x14ac:dyDescent="0.15">
      <c r="A52">
        <v>51</v>
      </c>
      <c r="B52" t="s">
        <v>613</v>
      </c>
      <c r="D52" t="s">
        <v>614</v>
      </c>
      <c r="E52">
        <v>2010</v>
      </c>
      <c r="F52" t="s">
        <v>9</v>
      </c>
      <c r="G52" t="s">
        <v>615</v>
      </c>
      <c r="H52" t="s">
        <v>582</v>
      </c>
      <c r="I52" t="s">
        <v>395</v>
      </c>
      <c r="J52" t="s">
        <v>410</v>
      </c>
      <c r="M52" s="21">
        <f t="shared" si="0"/>
        <v>110</v>
      </c>
    </row>
    <row r="53" spans="1:13" x14ac:dyDescent="0.15">
      <c r="A53">
        <v>52</v>
      </c>
      <c r="B53" t="s">
        <v>616</v>
      </c>
      <c r="D53" t="s">
        <v>617</v>
      </c>
      <c r="E53">
        <v>1977</v>
      </c>
      <c r="F53" t="s">
        <v>20</v>
      </c>
      <c r="G53" t="s">
        <v>618</v>
      </c>
      <c r="H53" t="s">
        <v>619</v>
      </c>
      <c r="I53" t="s">
        <v>395</v>
      </c>
      <c r="J53" t="s">
        <v>410</v>
      </c>
      <c r="M53" s="21">
        <f t="shared" si="0"/>
        <v>98.216216216216225</v>
      </c>
    </row>
    <row r="54" spans="1:13" x14ac:dyDescent="0.15">
      <c r="A54">
        <v>53</v>
      </c>
      <c r="B54" t="s">
        <v>620</v>
      </c>
      <c r="D54" t="s">
        <v>621</v>
      </c>
      <c r="E54">
        <v>1962</v>
      </c>
      <c r="F54" t="s">
        <v>20</v>
      </c>
      <c r="G54" t="s">
        <v>622</v>
      </c>
      <c r="H54" t="s">
        <v>623</v>
      </c>
      <c r="I54" t="s">
        <v>395</v>
      </c>
      <c r="J54" t="s">
        <v>410</v>
      </c>
      <c r="M54" s="21">
        <f t="shared" si="0"/>
        <v>86.642857142857139</v>
      </c>
    </row>
    <row r="55" spans="1:13" x14ac:dyDescent="0.15">
      <c r="A55">
        <v>54</v>
      </c>
      <c r="B55" t="s">
        <v>624</v>
      </c>
      <c r="D55" t="s">
        <v>625</v>
      </c>
      <c r="E55">
        <v>1977</v>
      </c>
      <c r="F55" t="s">
        <v>20</v>
      </c>
      <c r="G55" t="s">
        <v>626</v>
      </c>
      <c r="H55" t="s">
        <v>627</v>
      </c>
      <c r="I55" t="s">
        <v>395</v>
      </c>
      <c r="J55" t="s">
        <v>544</v>
      </c>
      <c r="M55" s="21">
        <f t="shared" si="0"/>
        <v>75.274336283185846</v>
      </c>
    </row>
    <row r="56" spans="1:13" x14ac:dyDescent="0.15">
      <c r="A56">
        <v>55</v>
      </c>
      <c r="B56" t="s">
        <v>628</v>
      </c>
      <c r="D56" t="s">
        <v>629</v>
      </c>
      <c r="E56">
        <v>1972</v>
      </c>
      <c r="F56" t="s">
        <v>20</v>
      </c>
      <c r="G56" t="s">
        <v>630</v>
      </c>
      <c r="H56" t="s">
        <v>631</v>
      </c>
      <c r="I56" t="s">
        <v>395</v>
      </c>
      <c r="J56" t="s">
        <v>632</v>
      </c>
      <c r="M56" s="21">
        <f t="shared" si="0"/>
        <v>64.10526315789474</v>
      </c>
    </row>
    <row r="57" spans="1:13" x14ac:dyDescent="0.15">
      <c r="A57">
        <v>56</v>
      </c>
      <c r="B57" t="s">
        <v>633</v>
      </c>
      <c r="D57" t="s">
        <v>634</v>
      </c>
      <c r="E57">
        <v>2006</v>
      </c>
      <c r="F57" t="s">
        <v>9</v>
      </c>
      <c r="G57" t="s">
        <v>635</v>
      </c>
      <c r="H57" t="s">
        <v>636</v>
      </c>
      <c r="I57" t="s">
        <v>395</v>
      </c>
      <c r="J57" t="s">
        <v>410</v>
      </c>
      <c r="M57" s="21">
        <f t="shared" si="0"/>
        <v>53.130434782608695</v>
      </c>
    </row>
    <row r="58" spans="1:13" x14ac:dyDescent="0.15">
      <c r="A58">
        <v>57</v>
      </c>
      <c r="B58" t="s">
        <v>637</v>
      </c>
      <c r="D58" t="s">
        <v>638</v>
      </c>
      <c r="E58">
        <v>2007</v>
      </c>
      <c r="F58" t="s">
        <v>20</v>
      </c>
      <c r="G58" t="s">
        <v>639</v>
      </c>
      <c r="H58" t="s">
        <v>640</v>
      </c>
      <c r="I58" t="s">
        <v>395</v>
      </c>
      <c r="J58" t="s">
        <v>410</v>
      </c>
      <c r="M58" s="21">
        <f t="shared" si="0"/>
        <v>42.344827586206897</v>
      </c>
    </row>
    <row r="59" spans="1:13" x14ac:dyDescent="0.15">
      <c r="A59">
        <v>58</v>
      </c>
      <c r="B59" t="s">
        <v>641</v>
      </c>
      <c r="D59" t="s">
        <v>642</v>
      </c>
      <c r="E59">
        <v>2007</v>
      </c>
      <c r="F59" t="s">
        <v>9</v>
      </c>
      <c r="G59" t="s">
        <v>643</v>
      </c>
      <c r="H59" t="s">
        <v>644</v>
      </c>
      <c r="I59" t="s">
        <v>645</v>
      </c>
      <c r="M59" s="21">
        <f t="shared" si="0"/>
        <v>31.743589743589741</v>
      </c>
    </row>
    <row r="60" spans="1:13" x14ac:dyDescent="0.15">
      <c r="A60">
        <v>59</v>
      </c>
      <c r="B60" t="s">
        <v>646</v>
      </c>
      <c r="D60" t="s">
        <v>647</v>
      </c>
      <c r="E60">
        <v>2009</v>
      </c>
      <c r="F60" t="s">
        <v>9</v>
      </c>
      <c r="G60" t="s">
        <v>648</v>
      </c>
      <c r="H60" t="s">
        <v>649</v>
      </c>
      <c r="I60" t="s">
        <v>395</v>
      </c>
      <c r="J60" t="s">
        <v>612</v>
      </c>
      <c r="M60" s="21">
        <f t="shared" si="0"/>
        <v>21.322033898305083</v>
      </c>
    </row>
    <row r="61" spans="1:13" x14ac:dyDescent="0.15">
      <c r="A61">
        <v>60</v>
      </c>
      <c r="B61" t="s">
        <v>650</v>
      </c>
      <c r="D61" t="s">
        <v>651</v>
      </c>
      <c r="E61">
        <v>2010</v>
      </c>
      <c r="F61" t="s">
        <v>9</v>
      </c>
      <c r="G61" t="s">
        <v>652</v>
      </c>
      <c r="H61" t="s">
        <v>653</v>
      </c>
      <c r="I61" t="s">
        <v>395</v>
      </c>
      <c r="J61" t="s">
        <v>410</v>
      </c>
      <c r="M61" s="21">
        <f t="shared" si="0"/>
        <v>11.07563025210084</v>
      </c>
    </row>
    <row r="62" spans="1:13" x14ac:dyDescent="0.15">
      <c r="A62">
        <v>61</v>
      </c>
      <c r="B62" t="s">
        <v>654</v>
      </c>
      <c r="D62" t="s">
        <v>655</v>
      </c>
      <c r="E62">
        <v>1983</v>
      </c>
      <c r="F62" t="s">
        <v>9</v>
      </c>
      <c r="G62" t="s">
        <v>656</v>
      </c>
      <c r="H62" t="s">
        <v>657</v>
      </c>
      <c r="I62" t="s">
        <v>395</v>
      </c>
      <c r="J62" t="s">
        <v>410</v>
      </c>
      <c r="M62" s="21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93AA-A798-EC45-B5E2-662AF870563B}">
  <dimension ref="A2:E33"/>
  <sheetViews>
    <sheetView workbookViewId="0">
      <selection activeCell="E18" sqref="E18"/>
    </sheetView>
  </sheetViews>
  <sheetFormatPr baseColWidth="10" defaultRowHeight="13" x14ac:dyDescent="0.15"/>
  <sheetData>
    <row r="2" spans="1:5" x14ac:dyDescent="0.15">
      <c r="A2">
        <v>1</v>
      </c>
      <c r="B2" s="21">
        <f>1+599*((13-A2)/(13+A2-2))</f>
        <v>600</v>
      </c>
      <c r="D2">
        <v>1</v>
      </c>
      <c r="E2" s="21">
        <f>1+599*((15-D2)/(15+D2-2))</f>
        <v>600</v>
      </c>
    </row>
    <row r="3" spans="1:5" x14ac:dyDescent="0.15">
      <c r="A3">
        <v>2</v>
      </c>
      <c r="B3" s="21">
        <f t="shared" ref="B3:B14" si="0">1+599*((13-A3)/(13+A3-2))</f>
        <v>507.84615384615387</v>
      </c>
      <c r="D3">
        <v>2</v>
      </c>
      <c r="E3" s="21">
        <f t="shared" ref="E3:E16" si="1">1+599*((15-D3)/(15+D3-2))</f>
        <v>520.13333333333333</v>
      </c>
    </row>
    <row r="4" spans="1:5" x14ac:dyDescent="0.15">
      <c r="A4">
        <v>3</v>
      </c>
      <c r="B4" s="21">
        <f t="shared" si="0"/>
        <v>428.85714285714289</v>
      </c>
      <c r="D4">
        <v>3</v>
      </c>
      <c r="E4" s="21">
        <f t="shared" si="1"/>
        <v>450.25</v>
      </c>
    </row>
    <row r="5" spans="1:5" x14ac:dyDescent="0.15">
      <c r="A5">
        <v>4</v>
      </c>
      <c r="B5" s="21">
        <f t="shared" si="0"/>
        <v>360.4</v>
      </c>
      <c r="D5">
        <v>4</v>
      </c>
      <c r="E5" s="21">
        <f t="shared" si="1"/>
        <v>388.58823529411768</v>
      </c>
    </row>
    <row r="6" spans="1:5" x14ac:dyDescent="0.15">
      <c r="A6">
        <v>5</v>
      </c>
      <c r="B6" s="21">
        <f t="shared" si="0"/>
        <v>300.5</v>
      </c>
      <c r="D6">
        <v>5</v>
      </c>
      <c r="E6" s="21">
        <f t="shared" si="1"/>
        <v>333.77777777777777</v>
      </c>
    </row>
    <row r="7" spans="1:5" x14ac:dyDescent="0.15">
      <c r="A7">
        <v>6</v>
      </c>
      <c r="B7" s="21">
        <f t="shared" si="0"/>
        <v>247.64705882352939</v>
      </c>
      <c r="D7">
        <v>6</v>
      </c>
      <c r="E7" s="21">
        <f t="shared" si="1"/>
        <v>284.73684210526312</v>
      </c>
    </row>
    <row r="8" spans="1:5" x14ac:dyDescent="0.15">
      <c r="A8">
        <v>7</v>
      </c>
      <c r="B8" s="21">
        <f t="shared" si="0"/>
        <v>200.66666666666666</v>
      </c>
      <c r="D8">
        <v>7</v>
      </c>
      <c r="E8" s="21">
        <f t="shared" si="1"/>
        <v>240.60000000000002</v>
      </c>
    </row>
    <row r="9" spans="1:5" x14ac:dyDescent="0.15">
      <c r="A9">
        <v>8</v>
      </c>
      <c r="B9" s="21">
        <f t="shared" si="0"/>
        <v>158.63157894736841</v>
      </c>
      <c r="D9">
        <v>8</v>
      </c>
      <c r="E9" s="21">
        <f t="shared" si="1"/>
        <v>200.66666666666666</v>
      </c>
    </row>
    <row r="10" spans="1:5" x14ac:dyDescent="0.15">
      <c r="A10">
        <v>9</v>
      </c>
      <c r="B10" s="21">
        <f t="shared" si="0"/>
        <v>120.80000000000001</v>
      </c>
      <c r="D10">
        <v>9</v>
      </c>
      <c r="E10" s="21">
        <f t="shared" si="1"/>
        <v>164.36363636363635</v>
      </c>
    </row>
    <row r="11" spans="1:5" x14ac:dyDescent="0.15">
      <c r="A11">
        <v>10</v>
      </c>
      <c r="B11" s="21">
        <f t="shared" si="0"/>
        <v>86.571428571428569</v>
      </c>
      <c r="D11">
        <v>10</v>
      </c>
      <c r="E11" s="21">
        <f t="shared" si="1"/>
        <v>131.21739130434781</v>
      </c>
    </row>
    <row r="12" spans="1:5" x14ac:dyDescent="0.15">
      <c r="A12">
        <v>11</v>
      </c>
      <c r="B12" s="21">
        <f t="shared" si="0"/>
        <v>55.454545454545453</v>
      </c>
      <c r="D12">
        <v>11</v>
      </c>
      <c r="E12" s="21">
        <f t="shared" si="1"/>
        <v>100.83333333333333</v>
      </c>
    </row>
    <row r="13" spans="1:5" x14ac:dyDescent="0.15">
      <c r="A13">
        <v>12</v>
      </c>
      <c r="B13" s="21">
        <f t="shared" si="0"/>
        <v>27.043478260869563</v>
      </c>
      <c r="D13">
        <v>12</v>
      </c>
      <c r="E13" s="21">
        <f t="shared" si="1"/>
        <v>72.88</v>
      </c>
    </row>
    <row r="14" spans="1:5" x14ac:dyDescent="0.15">
      <c r="A14">
        <v>13</v>
      </c>
      <c r="B14" s="21">
        <f t="shared" si="0"/>
        <v>1</v>
      </c>
      <c r="D14">
        <v>13</v>
      </c>
      <c r="E14" s="21">
        <f t="shared" si="1"/>
        <v>47.07692307692308</v>
      </c>
    </row>
    <row r="15" spans="1:5" x14ac:dyDescent="0.15">
      <c r="D15">
        <v>14</v>
      </c>
      <c r="E15" s="21">
        <f t="shared" si="1"/>
        <v>23.185185185185183</v>
      </c>
    </row>
    <row r="16" spans="1:5" x14ac:dyDescent="0.15">
      <c r="D16">
        <v>15</v>
      </c>
      <c r="E16" s="21">
        <f t="shared" si="1"/>
        <v>1</v>
      </c>
    </row>
    <row r="17" spans="1:5" x14ac:dyDescent="0.15">
      <c r="A17">
        <v>1</v>
      </c>
      <c r="B17" s="21">
        <f>1+599*((14-A17)/(14+A17-2))</f>
        <v>600</v>
      </c>
    </row>
    <row r="18" spans="1:5" x14ac:dyDescent="0.15">
      <c r="A18">
        <v>2</v>
      </c>
      <c r="B18" s="21">
        <f t="shared" ref="B18:B30" si="2">1+599*((14-A18)/(14+A18-2))</f>
        <v>514.42857142857144</v>
      </c>
      <c r="D18">
        <v>1</v>
      </c>
      <c r="E18" s="21">
        <f>1+599*((16-D18)/(16+D18-2))</f>
        <v>600</v>
      </c>
    </row>
    <row r="19" spans="1:5" x14ac:dyDescent="0.15">
      <c r="A19">
        <v>3</v>
      </c>
      <c r="B19" s="21">
        <f t="shared" si="2"/>
        <v>440.26666666666665</v>
      </c>
      <c r="D19">
        <v>2</v>
      </c>
      <c r="E19" s="21">
        <f t="shared" ref="E19:E33" si="3">1+599*((16-D19)/(16+D19-2))</f>
        <v>525.125</v>
      </c>
    </row>
    <row r="20" spans="1:5" x14ac:dyDescent="0.15">
      <c r="A20">
        <v>4</v>
      </c>
      <c r="B20" s="21">
        <f t="shared" si="2"/>
        <v>375.375</v>
      </c>
      <c r="D20">
        <v>3</v>
      </c>
      <c r="E20" s="21">
        <f t="shared" si="3"/>
        <v>459.05882352941171</v>
      </c>
    </row>
    <row r="21" spans="1:5" x14ac:dyDescent="0.15">
      <c r="A21">
        <v>5</v>
      </c>
      <c r="B21" s="21">
        <f t="shared" si="2"/>
        <v>318.11764705882354</v>
      </c>
      <c r="D21">
        <v>4</v>
      </c>
      <c r="E21" s="21">
        <f t="shared" si="3"/>
        <v>400.33333333333331</v>
      </c>
    </row>
    <row r="22" spans="1:5" x14ac:dyDescent="0.15">
      <c r="A22">
        <v>6</v>
      </c>
      <c r="B22" s="21">
        <f t="shared" si="2"/>
        <v>267.22222222222223</v>
      </c>
      <c r="D22">
        <v>5</v>
      </c>
      <c r="E22" s="21">
        <f t="shared" si="3"/>
        <v>347.78947368421052</v>
      </c>
    </row>
    <row r="23" spans="1:5" x14ac:dyDescent="0.15">
      <c r="A23">
        <v>7</v>
      </c>
      <c r="B23" s="21">
        <f t="shared" si="2"/>
        <v>221.68421052631578</v>
      </c>
      <c r="D23">
        <v>6</v>
      </c>
      <c r="E23" s="21">
        <f t="shared" si="3"/>
        <v>300.5</v>
      </c>
    </row>
    <row r="24" spans="1:5" x14ac:dyDescent="0.15">
      <c r="A24">
        <v>8</v>
      </c>
      <c r="B24" s="21">
        <f t="shared" si="2"/>
        <v>180.7</v>
      </c>
      <c r="D24">
        <v>7</v>
      </c>
      <c r="E24" s="21">
        <f t="shared" si="3"/>
        <v>257.71428571428572</v>
      </c>
    </row>
    <row r="25" spans="1:5" x14ac:dyDescent="0.15">
      <c r="A25">
        <v>9</v>
      </c>
      <c r="B25" s="21">
        <f t="shared" si="2"/>
        <v>143.61904761904762</v>
      </c>
      <c r="D25">
        <v>8</v>
      </c>
      <c r="E25" s="21">
        <f t="shared" si="3"/>
        <v>218.81818181818181</v>
      </c>
    </row>
    <row r="26" spans="1:5" x14ac:dyDescent="0.15">
      <c r="A26">
        <v>10</v>
      </c>
      <c r="B26" s="21">
        <f t="shared" si="2"/>
        <v>109.90909090909091</v>
      </c>
      <c r="D26">
        <v>9</v>
      </c>
      <c r="E26" s="21">
        <f t="shared" si="3"/>
        <v>183.30434782608697</v>
      </c>
    </row>
    <row r="27" spans="1:5" x14ac:dyDescent="0.15">
      <c r="A27">
        <v>11</v>
      </c>
      <c r="B27" s="21">
        <f t="shared" si="2"/>
        <v>79.130434782608688</v>
      </c>
      <c r="D27">
        <v>10</v>
      </c>
      <c r="E27" s="21">
        <f t="shared" si="3"/>
        <v>150.75</v>
      </c>
    </row>
    <row r="28" spans="1:5" x14ac:dyDescent="0.15">
      <c r="A28">
        <v>12</v>
      </c>
      <c r="B28" s="21">
        <f t="shared" si="2"/>
        <v>50.916666666666664</v>
      </c>
      <c r="D28">
        <v>11</v>
      </c>
      <c r="E28" s="21">
        <f t="shared" si="3"/>
        <v>120.80000000000001</v>
      </c>
    </row>
    <row r="29" spans="1:5" x14ac:dyDescent="0.15">
      <c r="A29">
        <v>13</v>
      </c>
      <c r="B29" s="21">
        <f t="shared" si="2"/>
        <v>24.96</v>
      </c>
      <c r="D29">
        <v>12</v>
      </c>
      <c r="E29" s="21">
        <f t="shared" si="3"/>
        <v>93.15384615384616</v>
      </c>
    </row>
    <row r="30" spans="1:5" x14ac:dyDescent="0.15">
      <c r="A30">
        <v>14</v>
      </c>
      <c r="B30" s="21">
        <f t="shared" si="2"/>
        <v>1</v>
      </c>
      <c r="D30">
        <v>13</v>
      </c>
      <c r="E30" s="21">
        <f t="shared" si="3"/>
        <v>67.555555555555557</v>
      </c>
    </row>
    <row r="31" spans="1:5" x14ac:dyDescent="0.15">
      <c r="D31">
        <v>14</v>
      </c>
      <c r="E31" s="21">
        <f t="shared" si="3"/>
        <v>43.785714285714285</v>
      </c>
    </row>
    <row r="32" spans="1:5" x14ac:dyDescent="0.15">
      <c r="D32">
        <v>15</v>
      </c>
      <c r="E32" s="21">
        <f t="shared" si="3"/>
        <v>21.655172413793103</v>
      </c>
    </row>
    <row r="33" spans="4:5" x14ac:dyDescent="0.15">
      <c r="D33">
        <v>16</v>
      </c>
      <c r="E33" s="21">
        <f t="shared" si="3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80"/>
  <sheetViews>
    <sheetView zoomScaleNormal="100" workbookViewId="0">
      <selection activeCell="C20" sqref="C20:C22"/>
    </sheetView>
  </sheetViews>
  <sheetFormatPr baseColWidth="10" defaultColWidth="10.6640625" defaultRowHeight="13" x14ac:dyDescent="0.15"/>
  <cols>
    <col min="6" max="6" width="4.1640625" customWidth="1"/>
    <col min="7" max="7" width="3.1640625" customWidth="1"/>
  </cols>
  <sheetData>
    <row r="2" spans="1:10" x14ac:dyDescent="0.15">
      <c r="J2" s="21"/>
    </row>
    <row r="3" spans="1:10" x14ac:dyDescent="0.15">
      <c r="A3" t="s">
        <v>6</v>
      </c>
      <c r="J3" s="21"/>
    </row>
    <row r="4" spans="1:10" x14ac:dyDescent="0.15">
      <c r="A4">
        <v>1</v>
      </c>
      <c r="C4" s="22" t="s">
        <v>378</v>
      </c>
      <c r="J4" s="21">
        <f t="shared" ref="J4:J9" si="0">1+1199*((51-A4)/(51+A4-2))</f>
        <v>1200</v>
      </c>
    </row>
    <row r="5" spans="1:10" x14ac:dyDescent="0.15">
      <c r="A5">
        <v>7</v>
      </c>
      <c r="C5" s="22" t="s">
        <v>377</v>
      </c>
      <c r="J5" s="21">
        <f t="shared" si="0"/>
        <v>943.07142857142856</v>
      </c>
    </row>
    <row r="6" spans="1:10" x14ac:dyDescent="0.15">
      <c r="A6">
        <v>10</v>
      </c>
      <c r="C6" s="22" t="s">
        <v>380</v>
      </c>
      <c r="J6" s="21">
        <f t="shared" si="0"/>
        <v>834.20338983050851</v>
      </c>
    </row>
    <row r="7" spans="1:10" x14ac:dyDescent="0.15">
      <c r="A7">
        <v>21</v>
      </c>
      <c r="C7" s="22" t="s">
        <v>379</v>
      </c>
      <c r="J7" s="21">
        <f t="shared" si="0"/>
        <v>514.85714285714278</v>
      </c>
    </row>
    <row r="8" spans="1:10" x14ac:dyDescent="0.15">
      <c r="A8">
        <v>32</v>
      </c>
      <c r="C8" s="22" t="s">
        <v>381</v>
      </c>
      <c r="J8" s="21">
        <f t="shared" si="0"/>
        <v>282.24691358024688</v>
      </c>
    </row>
    <row r="9" spans="1:10" x14ac:dyDescent="0.15">
      <c r="A9">
        <v>40</v>
      </c>
      <c r="C9" s="22" t="s">
        <v>382</v>
      </c>
      <c r="J9" s="21">
        <f t="shared" si="0"/>
        <v>149.19101123595505</v>
      </c>
    </row>
    <row r="10" spans="1:10" x14ac:dyDescent="0.15">
      <c r="C10" s="22"/>
      <c r="J10" s="21"/>
    </row>
    <row r="11" spans="1:10" x14ac:dyDescent="0.15">
      <c r="C11" s="22"/>
      <c r="J11" s="21"/>
    </row>
    <row r="12" spans="1:10" x14ac:dyDescent="0.15">
      <c r="C12" s="22"/>
      <c r="J12" s="21"/>
    </row>
    <row r="13" spans="1:10" x14ac:dyDescent="0.15">
      <c r="J13" s="21"/>
    </row>
    <row r="14" spans="1:10" x14ac:dyDescent="0.15">
      <c r="J14" s="21"/>
    </row>
    <row r="15" spans="1:10" x14ac:dyDescent="0.15">
      <c r="A15" s="30" t="s">
        <v>341</v>
      </c>
      <c r="J15" s="21"/>
    </row>
    <row r="16" spans="1:10" x14ac:dyDescent="0.15">
      <c r="A16">
        <v>2</v>
      </c>
      <c r="C16" s="30" t="s">
        <v>342</v>
      </c>
      <c r="J16" s="21">
        <f>1+1199*((23-A16)/(23+A16-2))</f>
        <v>1095.7391304347825</v>
      </c>
    </row>
    <row r="17" spans="1:10" x14ac:dyDescent="0.15">
      <c r="J17" s="21"/>
    </row>
    <row r="18" spans="1:10" x14ac:dyDescent="0.15">
      <c r="J18" s="21"/>
    </row>
    <row r="20" spans="1:10" x14ac:dyDescent="0.15">
      <c r="A20" s="30" t="s">
        <v>683</v>
      </c>
      <c r="B20">
        <v>5</v>
      </c>
      <c r="C20" s="21">
        <f>1+1199*((37-B20)/(37+B20-2))</f>
        <v>960.2</v>
      </c>
    </row>
    <row r="21" spans="1:10" x14ac:dyDescent="0.15">
      <c r="B21">
        <v>31</v>
      </c>
      <c r="C21" s="21">
        <f t="shared" ref="C21:C22" si="1">1+1199*((37-B21)/(37+B21-2))</f>
        <v>110</v>
      </c>
    </row>
    <row r="22" spans="1:10" x14ac:dyDescent="0.15">
      <c r="B22">
        <v>36</v>
      </c>
      <c r="C22" s="21">
        <f t="shared" si="1"/>
        <v>17.887323943661972</v>
      </c>
    </row>
    <row r="29" spans="1:10" x14ac:dyDescent="0.15">
      <c r="J29" s="21"/>
    </row>
    <row r="30" spans="1:10" x14ac:dyDescent="0.15">
      <c r="J30" s="21"/>
    </row>
    <row r="31" spans="1:10" x14ac:dyDescent="0.15">
      <c r="J31" s="21"/>
    </row>
    <row r="32" spans="1:10" x14ac:dyDescent="0.15">
      <c r="J32" s="21"/>
    </row>
    <row r="33" spans="10:10" x14ac:dyDescent="0.15">
      <c r="J33" s="21"/>
    </row>
    <row r="34" spans="10:10" x14ac:dyDescent="0.15">
      <c r="J34" s="21"/>
    </row>
    <row r="35" spans="10:10" x14ac:dyDescent="0.15">
      <c r="J35" s="21"/>
    </row>
    <row r="36" spans="10:10" x14ac:dyDescent="0.15">
      <c r="J36" s="21"/>
    </row>
    <row r="37" spans="10:10" x14ac:dyDescent="0.15">
      <c r="J37" s="21"/>
    </row>
    <row r="38" spans="10:10" x14ac:dyDescent="0.15">
      <c r="J38" s="21"/>
    </row>
    <row r="39" spans="10:10" x14ac:dyDescent="0.15">
      <c r="J39" s="21"/>
    </row>
    <row r="40" spans="10:10" x14ac:dyDescent="0.15">
      <c r="J40" s="21"/>
    </row>
    <row r="41" spans="10:10" x14ac:dyDescent="0.15">
      <c r="J41" s="21"/>
    </row>
    <row r="42" spans="10:10" x14ac:dyDescent="0.15">
      <c r="J42" s="21"/>
    </row>
    <row r="43" spans="10:10" x14ac:dyDescent="0.15">
      <c r="J43" s="21"/>
    </row>
    <row r="44" spans="10:10" x14ac:dyDescent="0.15">
      <c r="J44" s="21"/>
    </row>
    <row r="45" spans="10:10" x14ac:dyDescent="0.15">
      <c r="J45" s="21"/>
    </row>
    <row r="46" spans="10:10" x14ac:dyDescent="0.15">
      <c r="J46" s="21"/>
    </row>
    <row r="47" spans="10:10" x14ac:dyDescent="0.15">
      <c r="J47" s="21"/>
    </row>
    <row r="48" spans="10:10" x14ac:dyDescent="0.15">
      <c r="J48" s="21"/>
    </row>
    <row r="49" spans="10:10" x14ac:dyDescent="0.15">
      <c r="J49" s="21"/>
    </row>
    <row r="50" spans="10:10" x14ac:dyDescent="0.15">
      <c r="J50" s="21"/>
    </row>
    <row r="51" spans="10:10" x14ac:dyDescent="0.15">
      <c r="J51" s="21"/>
    </row>
    <row r="52" spans="10:10" x14ac:dyDescent="0.15">
      <c r="J52" s="21"/>
    </row>
    <row r="53" spans="10:10" x14ac:dyDescent="0.15">
      <c r="J53" s="21"/>
    </row>
    <row r="54" spans="10:10" x14ac:dyDescent="0.15">
      <c r="J54" s="21"/>
    </row>
    <row r="55" spans="10:10" x14ac:dyDescent="0.15">
      <c r="J55" s="21"/>
    </row>
    <row r="56" spans="10:10" x14ac:dyDescent="0.15">
      <c r="J56" s="21"/>
    </row>
    <row r="57" spans="10:10" x14ac:dyDescent="0.15">
      <c r="J57" s="21"/>
    </row>
    <row r="58" spans="10:10" x14ac:dyDescent="0.15">
      <c r="J58" s="21"/>
    </row>
    <row r="59" spans="10:10" x14ac:dyDescent="0.15">
      <c r="J59" s="21"/>
    </row>
    <row r="60" spans="10:10" x14ac:dyDescent="0.15">
      <c r="J60" s="21"/>
    </row>
    <row r="61" spans="10:10" x14ac:dyDescent="0.15">
      <c r="J61" s="21"/>
    </row>
    <row r="62" spans="10:10" x14ac:dyDescent="0.15">
      <c r="J62" s="21"/>
    </row>
    <row r="63" spans="10:10" x14ac:dyDescent="0.15">
      <c r="J63" s="21"/>
    </row>
    <row r="64" spans="10:10" x14ac:dyDescent="0.15">
      <c r="J64" s="21"/>
    </row>
    <row r="65" spans="10:10" x14ac:dyDescent="0.15">
      <c r="J65" s="21"/>
    </row>
    <row r="66" spans="10:10" x14ac:dyDescent="0.15">
      <c r="J66" s="21"/>
    </row>
    <row r="67" spans="10:10" x14ac:dyDescent="0.15">
      <c r="J67" s="21"/>
    </row>
    <row r="68" spans="10:10" x14ac:dyDescent="0.15">
      <c r="J68" s="21"/>
    </row>
    <row r="69" spans="10:10" x14ac:dyDescent="0.15">
      <c r="J69" s="21"/>
    </row>
    <row r="70" spans="10:10" x14ac:dyDescent="0.15">
      <c r="J70" s="21"/>
    </row>
    <row r="71" spans="10:10" x14ac:dyDescent="0.15">
      <c r="J71" s="21"/>
    </row>
    <row r="72" spans="10:10" x14ac:dyDescent="0.15">
      <c r="J72" s="21"/>
    </row>
    <row r="73" spans="10:10" x14ac:dyDescent="0.15">
      <c r="J73" s="21"/>
    </row>
    <row r="74" spans="10:10" x14ac:dyDescent="0.15">
      <c r="J74" s="21"/>
    </row>
    <row r="75" spans="10:10" x14ac:dyDescent="0.15">
      <c r="J75" s="21"/>
    </row>
    <row r="76" spans="10:10" x14ac:dyDescent="0.15">
      <c r="J76" s="21"/>
    </row>
    <row r="77" spans="10:10" x14ac:dyDescent="0.15">
      <c r="J77" s="21"/>
    </row>
    <row r="78" spans="10:10" x14ac:dyDescent="0.15">
      <c r="J78" s="21"/>
    </row>
    <row r="79" spans="10:10" x14ac:dyDescent="0.15">
      <c r="J79" s="21"/>
    </row>
    <row r="80" spans="10:10" x14ac:dyDescent="0.15">
      <c r="J80" s="21"/>
    </row>
  </sheetData>
  <sortState xmlns:xlrd2="http://schemas.microsoft.com/office/spreadsheetml/2017/richdata2" ref="A4:J9">
    <sortCondition ref="A4:A9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Classement 2025</vt:lpstr>
      <vt:lpstr>Plobsheim</vt:lpstr>
      <vt:lpstr>Torbole</vt:lpstr>
      <vt:lpstr>inter printemps</vt:lpstr>
      <vt:lpstr>France Cannes</vt:lpstr>
      <vt:lpstr>Inter automne</vt:lpstr>
      <vt:lpstr>Espagne 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GUILLAUMIN Jean-François</dc:creator>
  <cp:lastModifiedBy>jean françois guillaumin</cp:lastModifiedBy>
  <cp:revision>1</cp:revision>
  <cp:lastPrinted>2024-01-03T21:27:52Z</cp:lastPrinted>
  <dcterms:created xsi:type="dcterms:W3CDTF">2023-10-09T15:54:35Z</dcterms:created>
  <dcterms:modified xsi:type="dcterms:W3CDTF">2025-06-07T17:20:27Z</dcterms:modified>
  <dc:language>fr-FR</dc:language>
</cp:coreProperties>
</file>